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360" yWindow="100" windowWidth="21660" windowHeight="18400"/>
  </bookViews>
  <sheets>
    <sheet name="Character Sheet" sheetId="1" r:id="rId1"/>
    <sheet name="Trained Skills" sheetId="2" r:id="rId2"/>
    <sheet name="Abilities" sheetId="3" state="hidden" r:id="rId3"/>
  </sheets>
  <definedNames>
    <definedName name="Aim">'Character Sheet'!$BI$31</definedName>
    <definedName name="Athletics">'Character Sheet'!$BI$33</definedName>
    <definedName name="BaseIntellect">'Character Sheet'!$AG$16</definedName>
    <definedName name="BasePassion">'Character Sheet'!$G$16</definedName>
    <definedName name="BasePhysique">'Character Sheet'!$BG$16</definedName>
    <definedName name="Beastmaster">'Character Sheet'!$BI$35</definedName>
    <definedName name="Biofeedback">'Character Sheet'!$AI$47</definedName>
    <definedName name="Bluff">'Character Sheet'!$I$31</definedName>
    <definedName name="Brawl">'Character Sheet'!$BI$37</definedName>
    <definedName name="Coercion">'Character Sheet'!$I$33</definedName>
    <definedName name="Commerce">'Character Sheet'!$AI$31</definedName>
    <definedName name="Comradeship">'Character Sheet'!$I$35</definedName>
    <definedName name="Craft">'Character Sheet'!$I$37</definedName>
    <definedName name="Disguise">'Character Sheet'!$I$39</definedName>
    <definedName name="Drive">'Character Sheet'!$BI$39</definedName>
    <definedName name="Endurance">'Character Sheet'!$BI$41</definedName>
    <definedName name="Intellect">'Character Sheet'!$AT$16</definedName>
    <definedName name="Knowledge">'Character Sheet'!$AI$33</definedName>
    <definedName name="Leadership">'Character Sheet'!$I$41</definedName>
    <definedName name="Level">'Character Sheet'!$J$3</definedName>
    <definedName name="Medic">'Character Sheet'!$AI$35</definedName>
    <definedName name="Medisense">'Character Sheet'!$BC$47</definedName>
    <definedName name="Passion">'Character Sheet'!$T$16</definedName>
    <definedName name="Persuade">'Character Sheet'!$I$43</definedName>
    <definedName name="Physique">'Character Sheet'!$BT$16</definedName>
    <definedName name="Pilot">'Character Sheet'!$AI$37</definedName>
    <definedName name="Programming">'Character Sheet'!$AI$39</definedName>
    <definedName name="Recognition">'Character Sheet'!$I$47</definedName>
    <definedName name="Sabotage">'Character Sheet'!$AI$41</definedName>
    <definedName name="Search">'Character Sheet'!$AI$43</definedName>
    <definedName name="Stealth">'Character Sheet'!$BI$43</definedName>
    <definedName name="Style">'Character Sheet'!$I$45</definedName>
    <definedName name="Survival">'Character Sheet'!$BI$45</definedName>
    <definedName name="TAim">'Trained Skills'!$B$18</definedName>
    <definedName name="TAthletics">'Trained Skills'!$B$19</definedName>
    <definedName name="TBeastmaster">'Trained Skills'!$B$20</definedName>
    <definedName name="TBiofeedback">'Trained Skills'!$B$27</definedName>
    <definedName name="TBluff">'Trained Skills'!$B$2</definedName>
    <definedName name="TBrawl">'Trained Skills'!$B$21</definedName>
    <definedName name="TCoercion">'Trained Skills'!$B$3</definedName>
    <definedName name="TCommerce">'Trained Skills'!$B$10</definedName>
    <definedName name="TComradeship">'Trained Skills'!$B$4</definedName>
    <definedName name="TCraft">'Trained Skills'!$B$5</definedName>
    <definedName name="TDisguise">'Trained Skills'!$B$6</definedName>
    <definedName name="TDrive">'Trained Skills'!$B$22</definedName>
    <definedName name="Technical">'Character Sheet'!$AI$45</definedName>
    <definedName name="TEndurance">'Trained Skills'!$B$23</definedName>
    <definedName name="TKnowledge">'Trained Skills'!$B$11</definedName>
    <definedName name="TLeadership">'Trained Skills'!$B$7</definedName>
    <definedName name="TMedic">'Trained Skills'!$B$12</definedName>
    <definedName name="TMedisense">'Trained Skills'!$B$28</definedName>
    <definedName name="TPersuade">'Trained Skills'!$B$8</definedName>
    <definedName name="TPilot">'Trained Skills'!$B$13</definedName>
    <definedName name="TProgramming">'Trained Skills'!$B$14</definedName>
    <definedName name="TRecognition">'Trained Skills'!$B$26</definedName>
    <definedName name="TSabotage">'Trained Skills'!$B$15</definedName>
    <definedName name="TSearch">'Trained Skills'!$B$16</definedName>
    <definedName name="TStealth">'Trained Skills'!$B$24</definedName>
    <definedName name="TStyle">'Trained Skills'!$B$9</definedName>
    <definedName name="TSurvival">'Trained Skills'!$B$25</definedName>
    <definedName name="TTEchnical">'Trained Skills'!$B$17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V45" i="1" l="1"/>
  <c r="BV43" i="1"/>
  <c r="BV41" i="1"/>
  <c r="BV39" i="1"/>
  <c r="BV37" i="1"/>
  <c r="BV35" i="1"/>
  <c r="BV33" i="1"/>
  <c r="BV31" i="1"/>
  <c r="AV45" i="1"/>
  <c r="AV43" i="1"/>
  <c r="AV41" i="1"/>
  <c r="AV39" i="1"/>
  <c r="AV37" i="1"/>
  <c r="AV33" i="1"/>
  <c r="AV31" i="1"/>
  <c r="BV47" i="1"/>
  <c r="V47" i="1"/>
  <c r="AV47" i="1"/>
  <c r="V45" i="1"/>
  <c r="V43" i="1"/>
  <c r="V41" i="1"/>
  <c r="V39" i="1"/>
  <c r="I37" i="1"/>
  <c r="V37" i="1"/>
  <c r="V35" i="1"/>
  <c r="V33" i="1"/>
  <c r="V31" i="1"/>
  <c r="BI47" i="1"/>
  <c r="AI47" i="1"/>
  <c r="I47" i="1"/>
  <c r="BC47" i="1"/>
  <c r="AC47" i="1"/>
  <c r="C47" i="1"/>
  <c r="BA16" i="1"/>
  <c r="AA16" i="1"/>
  <c r="A16" i="1"/>
  <c r="BT16" i="1"/>
  <c r="BI37" i="1"/>
  <c r="AT16" i="1"/>
  <c r="AI39" i="1"/>
  <c r="T16" i="1"/>
  <c r="U19" i="1"/>
  <c r="BI31" i="1"/>
  <c r="AM19" i="1"/>
  <c r="AI41" i="1"/>
  <c r="AI43" i="1"/>
  <c r="AU19" i="1"/>
  <c r="I45" i="1"/>
  <c r="BI39" i="1"/>
  <c r="BI43" i="1"/>
  <c r="BM19" i="1"/>
  <c r="BU19" i="1"/>
  <c r="AI35" i="1"/>
  <c r="AV35" i="1"/>
  <c r="BI35" i="1"/>
  <c r="BI45" i="1"/>
  <c r="BI41" i="1"/>
  <c r="AI33" i="1"/>
  <c r="AI31" i="1"/>
  <c r="I39" i="1"/>
  <c r="I33" i="1"/>
  <c r="I41" i="1"/>
  <c r="AI37" i="1"/>
  <c r="AI45" i="1"/>
  <c r="I35" i="1"/>
  <c r="I43" i="1"/>
  <c r="I31" i="1"/>
  <c r="BI33" i="1"/>
  <c r="M19" i="1"/>
</calcChain>
</file>

<file path=xl/sharedStrings.xml><?xml version="1.0" encoding="utf-8"?>
<sst xmlns="http://schemas.openxmlformats.org/spreadsheetml/2006/main" count="124" uniqueCount="86">
  <si>
    <t>Passion:</t>
  </si>
  <si>
    <t>Name:</t>
  </si>
  <si>
    <t>Level:</t>
  </si>
  <si>
    <t>Background:</t>
  </si>
  <si>
    <t>Homeworld(s):</t>
  </si>
  <si>
    <t>Organisations:</t>
  </si>
  <si>
    <t>Rank/Lifestyle:</t>
  </si>
  <si>
    <t>Conviction:</t>
  </si>
  <si>
    <t>Specialties</t>
  </si>
  <si>
    <t>Fail</t>
  </si>
  <si>
    <t>Fail by 10+</t>
  </si>
  <si>
    <t>Fail by 20+</t>
  </si>
  <si>
    <t>Social</t>
  </si>
  <si>
    <t>Horror</t>
  </si>
  <si>
    <t>Persuaded</t>
  </si>
  <si>
    <t>Convinced</t>
  </si>
  <si>
    <t>Overwhelmed</t>
  </si>
  <si>
    <t>Fear</t>
  </si>
  <si>
    <t>Terror</t>
  </si>
  <si>
    <t>Bluff</t>
  </si>
  <si>
    <t>Coercion</t>
  </si>
  <si>
    <t>Comradeship</t>
  </si>
  <si>
    <t>Craft</t>
  </si>
  <si>
    <t>Disguise</t>
  </si>
  <si>
    <t>Leadership</t>
  </si>
  <si>
    <t>Persuade</t>
  </si>
  <si>
    <t>Style</t>
  </si>
  <si>
    <t>Skill</t>
  </si>
  <si>
    <t>Trained</t>
  </si>
  <si>
    <t>Commerce</t>
  </si>
  <si>
    <t>Knowledge</t>
  </si>
  <si>
    <t>Medic</t>
  </si>
  <si>
    <t>Pilot</t>
  </si>
  <si>
    <t>Programming</t>
  </si>
  <si>
    <t>Sabotage</t>
  </si>
  <si>
    <t>Search</t>
  </si>
  <si>
    <t>Technical</t>
  </si>
  <si>
    <t>Aim</t>
  </si>
  <si>
    <t>Athletics</t>
  </si>
  <si>
    <t>Beastmaster</t>
  </si>
  <si>
    <t>Brawl</t>
  </si>
  <si>
    <t>Drive</t>
  </si>
  <si>
    <t>Endurance</t>
  </si>
  <si>
    <t>Stealth</t>
  </si>
  <si>
    <t>Survival</t>
  </si>
  <si>
    <t>Skills</t>
  </si>
  <si>
    <t>Relationships</t>
  </si>
  <si>
    <t>Chase</t>
  </si>
  <si>
    <t>Drama</t>
  </si>
  <si>
    <t>Collision</t>
  </si>
  <si>
    <t>Crash</t>
  </si>
  <si>
    <t>Caught</t>
  </si>
  <si>
    <t>Crisis</t>
  </si>
  <si>
    <t>Disaster</t>
  </si>
  <si>
    <t>Catastrophe</t>
  </si>
  <si>
    <t>Intellect:</t>
  </si>
  <si>
    <t>Equipment</t>
  </si>
  <si>
    <t>Physique:</t>
  </si>
  <si>
    <t>Stun</t>
  </si>
  <si>
    <t>Lethal</t>
  </si>
  <si>
    <t>Staggered</t>
  </si>
  <si>
    <t>Stunned</t>
  </si>
  <si>
    <t>KO</t>
  </si>
  <si>
    <t>Injured</t>
  </si>
  <si>
    <t>Wounded</t>
  </si>
  <si>
    <t>Dying</t>
  </si>
  <si>
    <t>Attacks</t>
  </si>
  <si>
    <t>Score</t>
  </si>
  <si>
    <t>Description</t>
  </si>
  <si>
    <t>Fragile</t>
  </si>
  <si>
    <t>Feeble</t>
  </si>
  <si>
    <t>Weak</t>
  </si>
  <si>
    <t>Limited</t>
  </si>
  <si>
    <t>Poor</t>
  </si>
  <si>
    <t>Average</t>
  </si>
  <si>
    <t>Good</t>
  </si>
  <si>
    <t>Great</t>
  </si>
  <si>
    <t>Exceptional</t>
  </si>
  <si>
    <t>Amazing</t>
  </si>
  <si>
    <t>Incredible</t>
  </si>
  <si>
    <t>Advances</t>
  </si>
  <si>
    <t>Notes</t>
  </si>
  <si>
    <t>Background</t>
  </si>
  <si>
    <t>Recognition</t>
  </si>
  <si>
    <t>Biofeedback</t>
  </si>
  <si>
    <t>Medisense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</si>
</sst>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;\-0;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7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6"/>
      <color theme="1"/>
      <name val="Cambria"/>
      <family val="1"/>
      <scheme val="maj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2" fillId="0" borderId="0" xfId="0" applyFont="1" applyFill="1"/>
    <xf numFmtId="0" fontId="1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4" fontId="9" fillId="0" borderId="3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6" fillId="0" borderId="3" xfId="0" applyNumberFormat="1" applyFont="1" applyBorder="1" applyAlignment="1" applyProtection="1">
      <alignment horizontal="left"/>
      <protection locked="0"/>
    </xf>
    <xf numFmtId="164" fontId="6" fillId="0" borderId="4" xfId="0" applyNumberFormat="1" applyFont="1" applyBorder="1" applyAlignment="1" applyProtection="1">
      <alignment horizontal="left"/>
      <protection locked="0"/>
    </xf>
    <xf numFmtId="164" fontId="6" fillId="0" borderId="8" xfId="0" applyNumberFormat="1" applyFont="1" applyBorder="1" applyAlignment="1" applyProtection="1">
      <alignment horizontal="left"/>
      <protection locked="0"/>
    </xf>
    <xf numFmtId="164" fontId="6" fillId="0" borderId="9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3" fillId="0" borderId="8" xfId="0" applyNumberFormat="1" applyFont="1" applyBorder="1" applyAlignment="1" applyProtection="1">
      <alignment horizontal="center"/>
      <protection locked="0"/>
    </xf>
    <xf numFmtId="0" fontId="10" fillId="0" borderId="3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2" fillId="0" borderId="1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left" vertical="top"/>
      <protection locked="0"/>
    </xf>
    <xf numFmtId="0" fontId="11" fillId="0" borderId="4" xfId="0" applyFont="1" applyBorder="1" applyAlignment="1" applyProtection="1">
      <alignment horizontal="left" vertical="top"/>
      <protection locked="0"/>
    </xf>
    <xf numFmtId="0" fontId="11" fillId="0" borderId="5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left" vertical="top"/>
      <protection locked="0"/>
    </xf>
    <xf numFmtId="0" fontId="11" fillId="0" borderId="7" xfId="0" applyFont="1" applyBorder="1" applyAlignment="1" applyProtection="1">
      <alignment horizontal="left" vertical="top"/>
      <protection locked="0"/>
    </xf>
    <xf numFmtId="0" fontId="11" fillId="0" borderId="8" xfId="0" applyFont="1" applyBorder="1" applyAlignment="1" applyProtection="1">
      <alignment horizontal="left" vertical="top"/>
      <protection locked="0"/>
    </xf>
    <xf numFmtId="0" fontId="11" fillId="0" borderId="9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FFFF"/>
      <color rgb="FF71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fmlaLink="TBluff" lockText="1" noThreeD="1"/>
</file>

<file path=xl/ctrlProps/ctrlProp10.xml><?xml version="1.0" encoding="utf-8"?>
<formControlPr xmlns="http://schemas.microsoft.com/office/spreadsheetml/2009/9/main" objectType="CheckBox" fmlaLink="TKnowledge" lockText="1" noThreeD="1"/>
</file>

<file path=xl/ctrlProps/ctrlProp11.xml><?xml version="1.0" encoding="utf-8"?>
<formControlPr xmlns="http://schemas.microsoft.com/office/spreadsheetml/2009/9/main" objectType="CheckBox" fmlaLink="TMedic" lockText="1" noThreeD="1"/>
</file>

<file path=xl/ctrlProps/ctrlProp12.xml><?xml version="1.0" encoding="utf-8"?>
<formControlPr xmlns="http://schemas.microsoft.com/office/spreadsheetml/2009/9/main" objectType="CheckBox" fmlaLink="TPilot" lockText="1" noThreeD="1"/>
</file>

<file path=xl/ctrlProps/ctrlProp13.xml><?xml version="1.0" encoding="utf-8"?>
<formControlPr xmlns="http://schemas.microsoft.com/office/spreadsheetml/2009/9/main" objectType="CheckBox" fmlaLink="TProgramming" lockText="1" noThreeD="1"/>
</file>

<file path=xl/ctrlProps/ctrlProp14.xml><?xml version="1.0" encoding="utf-8"?>
<formControlPr xmlns="http://schemas.microsoft.com/office/spreadsheetml/2009/9/main" objectType="CheckBox" fmlaLink="TSabotage" lockText="1" noThreeD="1"/>
</file>

<file path=xl/ctrlProps/ctrlProp15.xml><?xml version="1.0" encoding="utf-8"?>
<formControlPr xmlns="http://schemas.microsoft.com/office/spreadsheetml/2009/9/main" objectType="CheckBox" fmlaLink="TSearch" lockText="1" noThreeD="1"/>
</file>

<file path=xl/ctrlProps/ctrlProp16.xml><?xml version="1.0" encoding="utf-8"?>
<formControlPr xmlns="http://schemas.microsoft.com/office/spreadsheetml/2009/9/main" objectType="CheckBox" fmlaLink="TTEchnical" lockText="1" noThreeD="1"/>
</file>

<file path=xl/ctrlProps/ctrlProp17.xml><?xml version="1.0" encoding="utf-8"?>
<formControlPr xmlns="http://schemas.microsoft.com/office/spreadsheetml/2009/9/main" objectType="CheckBox" fmlaLink="TAim" lockText="1" noThreeD="1"/>
</file>

<file path=xl/ctrlProps/ctrlProp18.xml><?xml version="1.0" encoding="utf-8"?>
<formControlPr xmlns="http://schemas.microsoft.com/office/spreadsheetml/2009/9/main" objectType="CheckBox" fmlaLink="TAthletics" lockText="1" noThreeD="1"/>
</file>

<file path=xl/ctrlProps/ctrlProp19.xml><?xml version="1.0" encoding="utf-8"?>
<formControlPr xmlns="http://schemas.microsoft.com/office/spreadsheetml/2009/9/main" objectType="CheckBox" fmlaLink="TBeastmaster" lockText="1" noThreeD="1"/>
</file>

<file path=xl/ctrlProps/ctrlProp2.xml><?xml version="1.0" encoding="utf-8"?>
<formControlPr xmlns="http://schemas.microsoft.com/office/spreadsheetml/2009/9/main" objectType="CheckBox" fmlaLink="TCoercion" lockText="1" noThreeD="1"/>
</file>

<file path=xl/ctrlProps/ctrlProp20.xml><?xml version="1.0" encoding="utf-8"?>
<formControlPr xmlns="http://schemas.microsoft.com/office/spreadsheetml/2009/9/main" objectType="CheckBox" fmlaLink="TBrawl" lockText="1" noThreeD="1"/>
</file>

<file path=xl/ctrlProps/ctrlProp21.xml><?xml version="1.0" encoding="utf-8"?>
<formControlPr xmlns="http://schemas.microsoft.com/office/spreadsheetml/2009/9/main" objectType="CheckBox" fmlaLink="TDrive" lockText="1" noThreeD="1"/>
</file>

<file path=xl/ctrlProps/ctrlProp22.xml><?xml version="1.0" encoding="utf-8"?>
<formControlPr xmlns="http://schemas.microsoft.com/office/spreadsheetml/2009/9/main" objectType="CheckBox" fmlaLink="TEndurance" lockText="1" noThreeD="1"/>
</file>

<file path=xl/ctrlProps/ctrlProp23.xml><?xml version="1.0" encoding="utf-8"?>
<formControlPr xmlns="http://schemas.microsoft.com/office/spreadsheetml/2009/9/main" objectType="CheckBox" fmlaLink="TStealth" lockText="1" noThreeD="1"/>
</file>

<file path=xl/ctrlProps/ctrlProp24.xml><?xml version="1.0" encoding="utf-8"?>
<formControlPr xmlns="http://schemas.microsoft.com/office/spreadsheetml/2009/9/main" objectType="CheckBox" fmlaLink="TSurvival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TComradeship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TCraft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fmlaLink="TRecognition" lockText="1" noThreeD="1"/>
</file>

<file path=xl/ctrlProps/ctrlProp44.xml><?xml version="1.0" encoding="utf-8"?>
<formControlPr xmlns="http://schemas.microsoft.com/office/spreadsheetml/2009/9/main" objectType="CheckBox" fmlaLink="TBiofeedback" lockText="1" noThreeD="1"/>
</file>

<file path=xl/ctrlProps/ctrlProp45.xml><?xml version="1.0" encoding="utf-8"?>
<formControlPr xmlns="http://schemas.microsoft.com/office/spreadsheetml/2009/9/main" objectType="CheckBox" fmlaLink="TMedisense" lockText="1" noThreeD="1"/>
</file>

<file path=xl/ctrlProps/ctrlProp5.xml><?xml version="1.0" encoding="utf-8"?>
<formControlPr xmlns="http://schemas.microsoft.com/office/spreadsheetml/2009/9/main" objectType="CheckBox" fmlaLink="TDisguise" lockText="1" noThreeD="1"/>
</file>

<file path=xl/ctrlProps/ctrlProp6.xml><?xml version="1.0" encoding="utf-8"?>
<formControlPr xmlns="http://schemas.microsoft.com/office/spreadsheetml/2009/9/main" objectType="CheckBox" fmlaLink="TLeadership" lockText="1" noThreeD="1"/>
</file>

<file path=xl/ctrlProps/ctrlProp7.xml><?xml version="1.0" encoding="utf-8"?>
<formControlPr xmlns="http://schemas.microsoft.com/office/spreadsheetml/2009/9/main" objectType="CheckBox" fmlaLink="TPersuade" lockText="1" noThreeD="1"/>
</file>

<file path=xl/ctrlProps/ctrlProp8.xml><?xml version="1.0" encoding="utf-8"?>
<formControlPr xmlns="http://schemas.microsoft.com/office/spreadsheetml/2009/9/main" objectType="CheckBox" fmlaLink="TStyle" lockText="1" noThreeD="1"/>
</file>

<file path=xl/ctrlProps/ctrlProp9.xml><?xml version="1.0" encoding="utf-8"?>
<formControlPr xmlns="http://schemas.microsoft.com/office/spreadsheetml/2009/9/main" objectType="CheckBox" fmlaLink="TCommerce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88900</xdr:rowOff>
        </xdr:from>
        <xdr:to>
          <xdr:col>1</xdr:col>
          <xdr:colOff>101600</xdr:colOff>
          <xdr:row>32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63500</xdr:rowOff>
        </xdr:from>
        <xdr:to>
          <xdr:col>2</xdr:col>
          <xdr:colOff>25400</xdr:colOff>
          <xdr:row>34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88900</xdr:rowOff>
        </xdr:from>
        <xdr:to>
          <xdr:col>2</xdr:col>
          <xdr:colOff>12700</xdr:colOff>
          <xdr:row>36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88900</xdr:rowOff>
        </xdr:from>
        <xdr:to>
          <xdr:col>2</xdr:col>
          <xdr:colOff>0</xdr:colOff>
          <xdr:row>38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88900</xdr:rowOff>
        </xdr:from>
        <xdr:to>
          <xdr:col>1</xdr:col>
          <xdr:colOff>101600</xdr:colOff>
          <xdr:row>40</xdr:row>
          <xdr:rowOff>12700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76200</xdr:rowOff>
        </xdr:from>
        <xdr:to>
          <xdr:col>1</xdr:col>
          <xdr:colOff>101600</xdr:colOff>
          <xdr:row>42</xdr:row>
          <xdr:rowOff>12700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76200</xdr:rowOff>
        </xdr:from>
        <xdr:to>
          <xdr:col>1</xdr:col>
          <xdr:colOff>101600</xdr:colOff>
          <xdr:row>44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88900</xdr:rowOff>
        </xdr:from>
        <xdr:to>
          <xdr:col>1</xdr:col>
          <xdr:colOff>88900</xdr:colOff>
          <xdr:row>46</xdr:row>
          <xdr:rowOff>12700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12700</xdr:colOff>
          <xdr:row>29</xdr:row>
          <xdr:rowOff>76200</xdr:rowOff>
        </xdr:from>
        <xdr:to>
          <xdr:col>28</xdr:col>
          <xdr:colOff>12700</xdr:colOff>
          <xdr:row>32</xdr:row>
          <xdr:rowOff>25400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12700</xdr:colOff>
          <xdr:row>31</xdr:row>
          <xdr:rowOff>88900</xdr:rowOff>
        </xdr:from>
        <xdr:to>
          <xdr:col>27</xdr:col>
          <xdr:colOff>101600</xdr:colOff>
          <xdr:row>34</xdr:row>
          <xdr:rowOff>12700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12700</xdr:colOff>
          <xdr:row>33</xdr:row>
          <xdr:rowOff>88900</xdr:rowOff>
        </xdr:from>
        <xdr:to>
          <xdr:col>28</xdr:col>
          <xdr:colOff>25400</xdr:colOff>
          <xdr:row>36</xdr:row>
          <xdr:rowOff>12700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12700</xdr:colOff>
          <xdr:row>35</xdr:row>
          <xdr:rowOff>88900</xdr:rowOff>
        </xdr:from>
        <xdr:to>
          <xdr:col>28</xdr:col>
          <xdr:colOff>12700</xdr:colOff>
          <xdr:row>38</xdr:row>
          <xdr:rowOff>12700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12700</xdr:colOff>
          <xdr:row>37</xdr:row>
          <xdr:rowOff>88900</xdr:rowOff>
        </xdr:from>
        <xdr:to>
          <xdr:col>28</xdr:col>
          <xdr:colOff>12700</xdr:colOff>
          <xdr:row>40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12700</xdr:colOff>
          <xdr:row>39</xdr:row>
          <xdr:rowOff>76200</xdr:rowOff>
        </xdr:from>
        <xdr:to>
          <xdr:col>28</xdr:col>
          <xdr:colOff>12700</xdr:colOff>
          <xdr:row>42</xdr:row>
          <xdr:rowOff>12700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12700</xdr:colOff>
          <xdr:row>41</xdr:row>
          <xdr:rowOff>76200</xdr:rowOff>
        </xdr:from>
        <xdr:to>
          <xdr:col>28</xdr:col>
          <xdr:colOff>12700</xdr:colOff>
          <xdr:row>44</xdr:row>
          <xdr:rowOff>12700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12700</xdr:colOff>
          <xdr:row>43</xdr:row>
          <xdr:rowOff>88900</xdr:rowOff>
        </xdr:from>
        <xdr:to>
          <xdr:col>28</xdr:col>
          <xdr:colOff>25400</xdr:colOff>
          <xdr:row>46</xdr:row>
          <xdr:rowOff>12700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12700</xdr:colOff>
          <xdr:row>29</xdr:row>
          <xdr:rowOff>88900</xdr:rowOff>
        </xdr:from>
        <xdr:to>
          <xdr:col>54</xdr:col>
          <xdr:colOff>25400</xdr:colOff>
          <xdr:row>32</xdr:row>
          <xdr:rowOff>12700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12700</xdr:colOff>
          <xdr:row>31</xdr:row>
          <xdr:rowOff>88900</xdr:rowOff>
        </xdr:from>
        <xdr:to>
          <xdr:col>54</xdr:col>
          <xdr:colOff>25400</xdr:colOff>
          <xdr:row>34</xdr:row>
          <xdr:rowOff>12700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12700</xdr:colOff>
          <xdr:row>33</xdr:row>
          <xdr:rowOff>88900</xdr:rowOff>
        </xdr:from>
        <xdr:to>
          <xdr:col>54</xdr:col>
          <xdr:colOff>25400</xdr:colOff>
          <xdr:row>36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12700</xdr:colOff>
          <xdr:row>35</xdr:row>
          <xdr:rowOff>76200</xdr:rowOff>
        </xdr:from>
        <xdr:to>
          <xdr:col>54</xdr:col>
          <xdr:colOff>12700</xdr:colOff>
          <xdr:row>38</xdr:row>
          <xdr:rowOff>12700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12700</xdr:colOff>
          <xdr:row>37</xdr:row>
          <xdr:rowOff>76200</xdr:rowOff>
        </xdr:from>
        <xdr:to>
          <xdr:col>53</xdr:col>
          <xdr:colOff>101600</xdr:colOff>
          <xdr:row>40</xdr:row>
          <xdr:rowOff>12700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12700</xdr:colOff>
          <xdr:row>39</xdr:row>
          <xdr:rowOff>63500</xdr:rowOff>
        </xdr:from>
        <xdr:to>
          <xdr:col>54</xdr:col>
          <xdr:colOff>0</xdr:colOff>
          <xdr:row>42</xdr:row>
          <xdr:rowOff>25400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12700</xdr:colOff>
          <xdr:row>41</xdr:row>
          <xdr:rowOff>76200</xdr:rowOff>
        </xdr:from>
        <xdr:to>
          <xdr:col>54</xdr:col>
          <xdr:colOff>0</xdr:colOff>
          <xdr:row>44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12700</xdr:colOff>
          <xdr:row>43</xdr:row>
          <xdr:rowOff>88900</xdr:rowOff>
        </xdr:from>
        <xdr:to>
          <xdr:col>54</xdr:col>
          <xdr:colOff>0</xdr:colOff>
          <xdr:row>46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21</xdr:row>
          <xdr:rowOff>88900</xdr:rowOff>
        </xdr:from>
        <xdr:to>
          <xdr:col>16</xdr:col>
          <xdr:colOff>0</xdr:colOff>
          <xdr:row>24</xdr:row>
          <xdr:rowOff>25400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23</xdr:row>
          <xdr:rowOff>88900</xdr:rowOff>
        </xdr:from>
        <xdr:to>
          <xdr:col>15</xdr:col>
          <xdr:colOff>101600</xdr:colOff>
          <xdr:row>26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25</xdr:row>
          <xdr:rowOff>88900</xdr:rowOff>
        </xdr:from>
        <xdr:to>
          <xdr:col>15</xdr:col>
          <xdr:colOff>101600</xdr:colOff>
          <xdr:row>28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12700</xdr:colOff>
          <xdr:row>21</xdr:row>
          <xdr:rowOff>76200</xdr:rowOff>
        </xdr:from>
        <xdr:to>
          <xdr:col>24</xdr:col>
          <xdr:colOff>0</xdr:colOff>
          <xdr:row>24</xdr:row>
          <xdr:rowOff>12700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12700</xdr:colOff>
          <xdr:row>23</xdr:row>
          <xdr:rowOff>76200</xdr:rowOff>
        </xdr:from>
        <xdr:to>
          <xdr:col>24</xdr:col>
          <xdr:colOff>0</xdr:colOff>
          <xdr:row>26</xdr:row>
          <xdr:rowOff>12700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12700</xdr:colOff>
          <xdr:row>25</xdr:row>
          <xdr:rowOff>76200</xdr:rowOff>
        </xdr:from>
        <xdr:to>
          <xdr:col>23</xdr:col>
          <xdr:colOff>101600</xdr:colOff>
          <xdr:row>28</xdr:row>
          <xdr:rowOff>12700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12700</xdr:colOff>
          <xdr:row>21</xdr:row>
          <xdr:rowOff>76200</xdr:rowOff>
        </xdr:from>
        <xdr:to>
          <xdr:col>50</xdr:col>
          <xdr:colOff>0</xdr:colOff>
          <xdr:row>24</xdr:row>
          <xdr:rowOff>12700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12700</xdr:colOff>
          <xdr:row>23</xdr:row>
          <xdr:rowOff>76200</xdr:rowOff>
        </xdr:from>
        <xdr:to>
          <xdr:col>50</xdr:col>
          <xdr:colOff>0</xdr:colOff>
          <xdr:row>26</xdr:row>
          <xdr:rowOff>12700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12700</xdr:colOff>
          <xdr:row>25</xdr:row>
          <xdr:rowOff>76200</xdr:rowOff>
        </xdr:from>
        <xdr:to>
          <xdr:col>49</xdr:col>
          <xdr:colOff>101600</xdr:colOff>
          <xdr:row>28</xdr:row>
          <xdr:rowOff>12700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12700</xdr:colOff>
          <xdr:row>21</xdr:row>
          <xdr:rowOff>76200</xdr:rowOff>
        </xdr:from>
        <xdr:to>
          <xdr:col>76</xdr:col>
          <xdr:colOff>0</xdr:colOff>
          <xdr:row>24</xdr:row>
          <xdr:rowOff>12700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12700</xdr:colOff>
          <xdr:row>23</xdr:row>
          <xdr:rowOff>76200</xdr:rowOff>
        </xdr:from>
        <xdr:to>
          <xdr:col>76</xdr:col>
          <xdr:colOff>0</xdr:colOff>
          <xdr:row>26</xdr:row>
          <xdr:rowOff>12700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12700</xdr:colOff>
          <xdr:row>25</xdr:row>
          <xdr:rowOff>76200</xdr:rowOff>
        </xdr:from>
        <xdr:to>
          <xdr:col>75</xdr:col>
          <xdr:colOff>101600</xdr:colOff>
          <xdr:row>28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12700</xdr:colOff>
          <xdr:row>21</xdr:row>
          <xdr:rowOff>88900</xdr:rowOff>
        </xdr:from>
        <xdr:to>
          <xdr:col>42</xdr:col>
          <xdr:colOff>0</xdr:colOff>
          <xdr:row>24</xdr:row>
          <xdr:rowOff>25400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12700</xdr:colOff>
          <xdr:row>23</xdr:row>
          <xdr:rowOff>88900</xdr:rowOff>
        </xdr:from>
        <xdr:to>
          <xdr:col>41</xdr:col>
          <xdr:colOff>101600</xdr:colOff>
          <xdr:row>26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12700</xdr:colOff>
          <xdr:row>25</xdr:row>
          <xdr:rowOff>88900</xdr:rowOff>
        </xdr:from>
        <xdr:to>
          <xdr:col>41</xdr:col>
          <xdr:colOff>101600</xdr:colOff>
          <xdr:row>28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12700</xdr:colOff>
          <xdr:row>21</xdr:row>
          <xdr:rowOff>88900</xdr:rowOff>
        </xdr:from>
        <xdr:to>
          <xdr:col>68</xdr:col>
          <xdr:colOff>0</xdr:colOff>
          <xdr:row>24</xdr:row>
          <xdr:rowOff>25400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12700</xdr:colOff>
          <xdr:row>23</xdr:row>
          <xdr:rowOff>88900</xdr:rowOff>
        </xdr:from>
        <xdr:to>
          <xdr:col>67</xdr:col>
          <xdr:colOff>101600</xdr:colOff>
          <xdr:row>26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12700</xdr:colOff>
          <xdr:row>25</xdr:row>
          <xdr:rowOff>88900</xdr:rowOff>
        </xdr:from>
        <xdr:to>
          <xdr:col>67</xdr:col>
          <xdr:colOff>101600</xdr:colOff>
          <xdr:row>28</xdr:row>
          <xdr:rowOff>12700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88900</xdr:rowOff>
        </xdr:from>
        <xdr:to>
          <xdr:col>1</xdr:col>
          <xdr:colOff>101600</xdr:colOff>
          <xdr:row>48</xdr:row>
          <xdr:rowOff>12700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12700</xdr:colOff>
          <xdr:row>45</xdr:row>
          <xdr:rowOff>76200</xdr:rowOff>
        </xdr:from>
        <xdr:to>
          <xdr:col>28</xdr:col>
          <xdr:colOff>12700</xdr:colOff>
          <xdr:row>48</xdr:row>
          <xdr:rowOff>12700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12700</xdr:colOff>
          <xdr:row>45</xdr:row>
          <xdr:rowOff>76200</xdr:rowOff>
        </xdr:from>
        <xdr:to>
          <xdr:col>54</xdr:col>
          <xdr:colOff>0</xdr:colOff>
          <xdr:row>48</xdr:row>
          <xdr:rowOff>25400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B12" totalsRowShown="0">
  <autoFilter ref="A1:B12"/>
  <tableColumns count="2">
    <tableColumn id="1" name="Score"/>
    <tableColumn id="2" name="Descrip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ctrlProp" Target="../ctrlProps/ctrlProp44.xml"/><Relationship Id="rId47" Type="http://schemas.openxmlformats.org/officeDocument/2006/relationships/ctrlProp" Target="../ctrlProps/ctrlProp45.xml"/><Relationship Id="rId20" Type="http://schemas.openxmlformats.org/officeDocument/2006/relationships/ctrlProp" Target="../ctrlProps/ctrlProp18.xml"/><Relationship Id="rId21" Type="http://schemas.openxmlformats.org/officeDocument/2006/relationships/ctrlProp" Target="../ctrlProps/ctrlProp19.xml"/><Relationship Id="rId22" Type="http://schemas.openxmlformats.org/officeDocument/2006/relationships/ctrlProp" Target="../ctrlProps/ctrlProp20.xml"/><Relationship Id="rId23" Type="http://schemas.openxmlformats.org/officeDocument/2006/relationships/ctrlProp" Target="../ctrlProps/ctrlProp21.xml"/><Relationship Id="rId24" Type="http://schemas.openxmlformats.org/officeDocument/2006/relationships/ctrlProp" Target="../ctrlProps/ctrlProp22.xml"/><Relationship Id="rId25" Type="http://schemas.openxmlformats.org/officeDocument/2006/relationships/ctrlProp" Target="../ctrlProps/ctrlProp23.xml"/><Relationship Id="rId26" Type="http://schemas.openxmlformats.org/officeDocument/2006/relationships/ctrlProp" Target="../ctrlProps/ctrlProp24.xml"/><Relationship Id="rId27" Type="http://schemas.openxmlformats.org/officeDocument/2006/relationships/ctrlProp" Target="../ctrlProps/ctrlProp25.xml"/><Relationship Id="rId28" Type="http://schemas.openxmlformats.org/officeDocument/2006/relationships/ctrlProp" Target="../ctrlProps/ctrlProp26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30" Type="http://schemas.openxmlformats.org/officeDocument/2006/relationships/ctrlProp" Target="../ctrlProps/ctrlProp28.xml"/><Relationship Id="rId31" Type="http://schemas.openxmlformats.org/officeDocument/2006/relationships/ctrlProp" Target="../ctrlProps/ctrlProp29.xml"/><Relationship Id="rId32" Type="http://schemas.openxmlformats.org/officeDocument/2006/relationships/ctrlProp" Target="../ctrlProps/ctrlProp30.xml"/><Relationship Id="rId9" Type="http://schemas.openxmlformats.org/officeDocument/2006/relationships/ctrlProp" Target="../ctrlProps/ctrlProp7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33" Type="http://schemas.openxmlformats.org/officeDocument/2006/relationships/ctrlProp" Target="../ctrlProps/ctrlProp31.xml"/><Relationship Id="rId34" Type="http://schemas.openxmlformats.org/officeDocument/2006/relationships/ctrlProp" Target="../ctrlProps/ctrlProp32.xml"/><Relationship Id="rId35" Type="http://schemas.openxmlformats.org/officeDocument/2006/relationships/ctrlProp" Target="../ctrlProps/ctrlProp33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6" Type="http://schemas.openxmlformats.org/officeDocument/2006/relationships/ctrlProp" Target="../ctrlProps/ctrlProp14.xml"/><Relationship Id="rId17" Type="http://schemas.openxmlformats.org/officeDocument/2006/relationships/ctrlProp" Target="../ctrlProps/ctrlProp15.xml"/><Relationship Id="rId18" Type="http://schemas.openxmlformats.org/officeDocument/2006/relationships/ctrlProp" Target="../ctrlProps/ctrlProp16.xml"/><Relationship Id="rId19" Type="http://schemas.openxmlformats.org/officeDocument/2006/relationships/ctrlProp" Target="../ctrlProps/ctrlProp17.xml"/><Relationship Id="rId37" Type="http://schemas.openxmlformats.org/officeDocument/2006/relationships/ctrlProp" Target="../ctrlProps/ctrlProp35.xml"/><Relationship Id="rId38" Type="http://schemas.openxmlformats.org/officeDocument/2006/relationships/ctrlProp" Target="../ctrlProps/ctrlProp36.xml"/><Relationship Id="rId39" Type="http://schemas.openxmlformats.org/officeDocument/2006/relationships/ctrlProp" Target="../ctrlProps/ctrlProp37.xml"/><Relationship Id="rId40" Type="http://schemas.openxmlformats.org/officeDocument/2006/relationships/ctrlProp" Target="../ctrlProps/ctrlProp38.xml"/><Relationship Id="rId41" Type="http://schemas.openxmlformats.org/officeDocument/2006/relationships/ctrlProp" Target="../ctrlProps/ctrlProp39.xml"/><Relationship Id="rId42" Type="http://schemas.openxmlformats.org/officeDocument/2006/relationships/ctrlProp" Target="../ctrlProps/ctrlProp40.xml"/><Relationship Id="rId43" Type="http://schemas.openxmlformats.org/officeDocument/2006/relationships/ctrlProp" Target="../ctrlProps/ctrlProp41.xml"/><Relationship Id="rId44" Type="http://schemas.openxmlformats.org/officeDocument/2006/relationships/ctrlProp" Target="../ctrlProps/ctrlProp42.xml"/><Relationship Id="rId45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138"/>
  <sheetViews>
    <sheetView tabSelected="1" view="pageLayout" topLeftCell="A91" workbookViewId="0">
      <selection activeCell="L37" sqref="L37:U38"/>
    </sheetView>
  </sheetViews>
  <sheetFormatPr baseColWidth="10" defaultColWidth="8.83203125" defaultRowHeight="14" x14ac:dyDescent="0"/>
  <cols>
    <col min="1" max="176" width="1.6640625" customWidth="1"/>
  </cols>
  <sheetData>
    <row r="1" spans="1:76" ht="8" customHeight="1">
      <c r="A1" s="77" t="s">
        <v>1</v>
      </c>
      <c r="B1" s="77"/>
      <c r="C1" s="77"/>
      <c r="D1" s="77"/>
      <c r="E1" s="77"/>
      <c r="F1" s="77"/>
      <c r="G1" s="77"/>
      <c r="H1" s="77"/>
      <c r="I1" s="77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5"/>
      <c r="Z1" s="5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5"/>
      <c r="AZ1" s="5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</row>
    <row r="2" spans="1:76" ht="8" customHeight="1">
      <c r="A2" s="77"/>
      <c r="B2" s="77"/>
      <c r="C2" s="77"/>
      <c r="D2" s="77"/>
      <c r="E2" s="77"/>
      <c r="F2" s="77"/>
      <c r="G2" s="77"/>
      <c r="H2" s="77"/>
      <c r="I2" s="77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5"/>
      <c r="Z2" s="5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5"/>
      <c r="AZ2" s="5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</row>
    <row r="3" spans="1:76" ht="8" customHeight="1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5"/>
      <c r="Z3" s="5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5"/>
      <c r="AZ3" s="5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</row>
    <row r="4" spans="1:76" ht="8" customHeight="1">
      <c r="A4" s="77"/>
      <c r="B4" s="77"/>
      <c r="C4" s="77"/>
      <c r="D4" s="77"/>
      <c r="E4" s="77"/>
      <c r="F4" s="77"/>
      <c r="G4" s="77"/>
      <c r="H4" s="77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5"/>
      <c r="Z4" s="5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5"/>
      <c r="AZ4" s="5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</row>
    <row r="5" spans="1:76" ht="8" customHeight="1">
      <c r="A5" s="77" t="s">
        <v>3</v>
      </c>
      <c r="B5" s="77"/>
      <c r="C5" s="77"/>
      <c r="D5" s="77"/>
      <c r="E5" s="77"/>
      <c r="F5" s="77"/>
      <c r="G5" s="77"/>
      <c r="H5" s="77"/>
      <c r="I5" s="77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5"/>
      <c r="Z5" s="5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5"/>
      <c r="AZ5" s="5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</row>
    <row r="6" spans="1:76" ht="8" customHeight="1">
      <c r="A6" s="77"/>
      <c r="B6" s="77"/>
      <c r="C6" s="77"/>
      <c r="D6" s="77"/>
      <c r="E6" s="77"/>
      <c r="F6" s="77"/>
      <c r="G6" s="77"/>
      <c r="H6" s="77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5"/>
      <c r="Z6" s="5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5"/>
      <c r="AZ6" s="5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</row>
    <row r="7" spans="1:76" ht="8" customHeight="1">
      <c r="A7" s="77" t="s">
        <v>4</v>
      </c>
      <c r="B7" s="77"/>
      <c r="C7" s="77"/>
      <c r="D7" s="77"/>
      <c r="E7" s="77"/>
      <c r="F7" s="77"/>
      <c r="G7" s="77"/>
      <c r="H7" s="77"/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5"/>
      <c r="Z7" s="5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5"/>
      <c r="AZ7" s="5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</row>
    <row r="8" spans="1:76" ht="8" customHeight="1">
      <c r="A8" s="77"/>
      <c r="B8" s="77"/>
      <c r="C8" s="77"/>
      <c r="D8" s="77"/>
      <c r="E8" s="77"/>
      <c r="F8" s="77"/>
      <c r="G8" s="77"/>
      <c r="H8" s="77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5"/>
      <c r="Z8" s="5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5"/>
      <c r="AZ8" s="5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</row>
    <row r="9" spans="1:76" ht="8" customHeight="1">
      <c r="A9" s="77" t="s">
        <v>5</v>
      </c>
      <c r="B9" s="77"/>
      <c r="C9" s="77"/>
      <c r="D9" s="77"/>
      <c r="E9" s="77"/>
      <c r="F9" s="77"/>
      <c r="G9" s="77"/>
      <c r="H9" s="77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5"/>
      <c r="Z9" s="5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5"/>
      <c r="AZ9" s="5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</row>
    <row r="10" spans="1:76" ht="8" customHeight="1">
      <c r="A10" s="77"/>
      <c r="B10" s="77"/>
      <c r="C10" s="77"/>
      <c r="D10" s="77"/>
      <c r="E10" s="77"/>
      <c r="F10" s="77"/>
      <c r="G10" s="77"/>
      <c r="H10" s="77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5"/>
      <c r="Z10" s="5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5"/>
      <c r="AZ10" s="5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</row>
    <row r="11" spans="1:76" ht="8" customHeight="1">
      <c r="A11" s="77" t="s">
        <v>6</v>
      </c>
      <c r="B11" s="77"/>
      <c r="C11" s="77"/>
      <c r="D11" s="77"/>
      <c r="E11" s="77"/>
      <c r="F11" s="77"/>
      <c r="G11" s="77"/>
      <c r="H11" s="77"/>
      <c r="I11" s="77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5"/>
      <c r="Z11" s="5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5"/>
      <c r="AZ11" s="5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</row>
    <row r="12" spans="1:76" ht="8" customHeight="1">
      <c r="A12" s="77"/>
      <c r="B12" s="77"/>
      <c r="C12" s="77"/>
      <c r="D12" s="77"/>
      <c r="E12" s="77"/>
      <c r="F12" s="77"/>
      <c r="G12" s="77"/>
      <c r="H12" s="77"/>
      <c r="I12" s="77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5"/>
      <c r="Z12" s="5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5"/>
      <c r="AZ12" s="5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</row>
    <row r="13" spans="1:76" ht="8" customHeight="1">
      <c r="A13" s="77" t="s">
        <v>7</v>
      </c>
      <c r="B13" s="77"/>
      <c r="C13" s="77"/>
      <c r="D13" s="77"/>
      <c r="E13" s="77"/>
      <c r="F13" s="77"/>
      <c r="G13" s="77"/>
      <c r="H13" s="77"/>
      <c r="I13" s="77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5"/>
      <c r="Z13" s="5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5"/>
      <c r="AZ13" s="5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</row>
    <row r="14" spans="1:76" ht="8" customHeight="1">
      <c r="A14" s="77"/>
      <c r="B14" s="77"/>
      <c r="C14" s="77"/>
      <c r="D14" s="77"/>
      <c r="E14" s="77"/>
      <c r="F14" s="77"/>
      <c r="G14" s="77"/>
      <c r="H14" s="77"/>
      <c r="I14" s="77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5"/>
      <c r="Z14" s="5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5"/>
      <c r="AZ14" s="5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</row>
    <row r="15" spans="1:76" ht="8" customHeight="1">
      <c r="A15" s="1"/>
      <c r="B15" s="6"/>
      <c r="C15" s="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5"/>
      <c r="Z15" s="5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5"/>
      <c r="AZ15" s="5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</row>
    <row r="16" spans="1:76" ht="8" customHeight="1">
      <c r="A16" s="53" t="str">
        <f>VLOOKUP(BasePassion,Abilities!A2:B12,2,FALSE)</f>
        <v>Average</v>
      </c>
      <c r="B16" s="54"/>
      <c r="C16" s="54"/>
      <c r="D16" s="54"/>
      <c r="E16" s="54"/>
      <c r="F16" s="54"/>
      <c r="G16" s="59">
        <v>0</v>
      </c>
      <c r="H16" s="59"/>
      <c r="I16" s="59"/>
      <c r="J16" s="59"/>
      <c r="K16" s="62" t="s">
        <v>0</v>
      </c>
      <c r="L16" s="62"/>
      <c r="M16" s="62"/>
      <c r="N16" s="62"/>
      <c r="O16" s="62"/>
      <c r="P16" s="62"/>
      <c r="Q16" s="62"/>
      <c r="R16" s="62"/>
      <c r="S16" s="62"/>
      <c r="T16" s="39">
        <f>BasePassion+Level</f>
        <v>0</v>
      </c>
      <c r="U16" s="39"/>
      <c r="V16" s="39"/>
      <c r="W16" s="39"/>
      <c r="X16" s="40"/>
      <c r="Y16" s="5"/>
      <c r="Z16" s="5"/>
      <c r="AA16" s="71" t="str">
        <f>VLOOKUP(BaseIntellect,Abilities!A2:B12,2,FALSE)</f>
        <v>Average</v>
      </c>
      <c r="AB16" s="72"/>
      <c r="AC16" s="72"/>
      <c r="AD16" s="72"/>
      <c r="AE16" s="72"/>
      <c r="AF16" s="72"/>
      <c r="AG16" s="59">
        <v>0</v>
      </c>
      <c r="AH16" s="59"/>
      <c r="AI16" s="59"/>
      <c r="AJ16" s="59"/>
      <c r="AK16" s="62" t="s">
        <v>55</v>
      </c>
      <c r="AL16" s="62"/>
      <c r="AM16" s="62"/>
      <c r="AN16" s="62"/>
      <c r="AO16" s="62"/>
      <c r="AP16" s="62"/>
      <c r="AQ16" s="62"/>
      <c r="AR16" s="62"/>
      <c r="AS16" s="62"/>
      <c r="AT16" s="39">
        <f>BaseIntellect+Level</f>
        <v>0</v>
      </c>
      <c r="AU16" s="39"/>
      <c r="AV16" s="39"/>
      <c r="AW16" s="39"/>
      <c r="AX16" s="40"/>
      <c r="AY16" s="5"/>
      <c r="AZ16" s="5"/>
      <c r="BA16" s="53" t="str">
        <f>VLOOKUP(BasePhysique,Abilities!A2:B12,2,FALSE)</f>
        <v>Average</v>
      </c>
      <c r="BB16" s="54"/>
      <c r="BC16" s="54"/>
      <c r="BD16" s="54"/>
      <c r="BE16" s="54"/>
      <c r="BF16" s="54"/>
      <c r="BG16" s="59">
        <v>0</v>
      </c>
      <c r="BH16" s="59"/>
      <c r="BI16" s="59"/>
      <c r="BJ16" s="59"/>
      <c r="BK16" s="62" t="s">
        <v>57</v>
      </c>
      <c r="BL16" s="62"/>
      <c r="BM16" s="62"/>
      <c r="BN16" s="62"/>
      <c r="BO16" s="62"/>
      <c r="BP16" s="62"/>
      <c r="BQ16" s="62"/>
      <c r="BR16" s="62"/>
      <c r="BS16" s="62"/>
      <c r="BT16" s="39">
        <f>BasePhysique+Level</f>
        <v>0</v>
      </c>
      <c r="BU16" s="39"/>
      <c r="BV16" s="39"/>
      <c r="BW16" s="39"/>
      <c r="BX16" s="40"/>
    </row>
    <row r="17" spans="1:76" ht="8" customHeight="1">
      <c r="A17" s="55"/>
      <c r="B17" s="56"/>
      <c r="C17" s="56"/>
      <c r="D17" s="56"/>
      <c r="E17" s="56"/>
      <c r="F17" s="56"/>
      <c r="G17" s="60"/>
      <c r="H17" s="60"/>
      <c r="I17" s="60"/>
      <c r="J17" s="60"/>
      <c r="K17" s="63"/>
      <c r="L17" s="63"/>
      <c r="M17" s="63"/>
      <c r="N17" s="63"/>
      <c r="O17" s="63"/>
      <c r="P17" s="63"/>
      <c r="Q17" s="63"/>
      <c r="R17" s="63"/>
      <c r="S17" s="63"/>
      <c r="T17" s="41"/>
      <c r="U17" s="41"/>
      <c r="V17" s="41"/>
      <c r="W17" s="41"/>
      <c r="X17" s="42"/>
      <c r="Y17" s="5"/>
      <c r="Z17" s="5"/>
      <c r="AA17" s="73"/>
      <c r="AB17" s="74"/>
      <c r="AC17" s="74"/>
      <c r="AD17" s="74"/>
      <c r="AE17" s="74"/>
      <c r="AF17" s="74"/>
      <c r="AG17" s="60"/>
      <c r="AH17" s="60"/>
      <c r="AI17" s="60"/>
      <c r="AJ17" s="60"/>
      <c r="AK17" s="63"/>
      <c r="AL17" s="63"/>
      <c r="AM17" s="63"/>
      <c r="AN17" s="63"/>
      <c r="AO17" s="63"/>
      <c r="AP17" s="63"/>
      <c r="AQ17" s="63"/>
      <c r="AR17" s="63"/>
      <c r="AS17" s="63"/>
      <c r="AT17" s="41"/>
      <c r="AU17" s="41"/>
      <c r="AV17" s="41"/>
      <c r="AW17" s="41"/>
      <c r="AX17" s="42"/>
      <c r="AY17" s="5"/>
      <c r="AZ17" s="5"/>
      <c r="BA17" s="55"/>
      <c r="BB17" s="56"/>
      <c r="BC17" s="56"/>
      <c r="BD17" s="56"/>
      <c r="BE17" s="56"/>
      <c r="BF17" s="56"/>
      <c r="BG17" s="60"/>
      <c r="BH17" s="60"/>
      <c r="BI17" s="60"/>
      <c r="BJ17" s="60"/>
      <c r="BK17" s="63"/>
      <c r="BL17" s="63"/>
      <c r="BM17" s="63"/>
      <c r="BN17" s="63"/>
      <c r="BO17" s="63"/>
      <c r="BP17" s="63"/>
      <c r="BQ17" s="63"/>
      <c r="BR17" s="63"/>
      <c r="BS17" s="63"/>
      <c r="BT17" s="41"/>
      <c r="BU17" s="41"/>
      <c r="BV17" s="41"/>
      <c r="BW17" s="41"/>
      <c r="BX17" s="42"/>
    </row>
    <row r="18" spans="1:76" ht="8" customHeight="1">
      <c r="A18" s="57"/>
      <c r="B18" s="58"/>
      <c r="C18" s="58"/>
      <c r="D18" s="58"/>
      <c r="E18" s="58"/>
      <c r="F18" s="58"/>
      <c r="G18" s="61"/>
      <c r="H18" s="61"/>
      <c r="I18" s="61"/>
      <c r="J18" s="61"/>
      <c r="K18" s="64"/>
      <c r="L18" s="64"/>
      <c r="M18" s="64"/>
      <c r="N18" s="64"/>
      <c r="O18" s="64"/>
      <c r="P18" s="64"/>
      <c r="Q18" s="64"/>
      <c r="R18" s="64"/>
      <c r="S18" s="64"/>
      <c r="T18" s="43"/>
      <c r="U18" s="43"/>
      <c r="V18" s="43"/>
      <c r="W18" s="43"/>
      <c r="X18" s="44"/>
      <c r="Y18" s="5"/>
      <c r="Z18" s="5"/>
      <c r="AA18" s="75"/>
      <c r="AB18" s="76"/>
      <c r="AC18" s="76"/>
      <c r="AD18" s="76"/>
      <c r="AE18" s="76"/>
      <c r="AF18" s="76"/>
      <c r="AG18" s="61"/>
      <c r="AH18" s="61"/>
      <c r="AI18" s="61"/>
      <c r="AJ18" s="61"/>
      <c r="AK18" s="64"/>
      <c r="AL18" s="64"/>
      <c r="AM18" s="64"/>
      <c r="AN18" s="64"/>
      <c r="AO18" s="64"/>
      <c r="AP18" s="64"/>
      <c r="AQ18" s="64"/>
      <c r="AR18" s="64"/>
      <c r="AS18" s="64"/>
      <c r="AT18" s="43"/>
      <c r="AU18" s="43"/>
      <c r="AV18" s="43"/>
      <c r="AW18" s="43"/>
      <c r="AX18" s="44"/>
      <c r="AY18" s="5"/>
      <c r="AZ18" s="5"/>
      <c r="BA18" s="57"/>
      <c r="BB18" s="58"/>
      <c r="BC18" s="58"/>
      <c r="BD18" s="58"/>
      <c r="BE18" s="58"/>
      <c r="BF18" s="58"/>
      <c r="BG18" s="61"/>
      <c r="BH18" s="61"/>
      <c r="BI18" s="61"/>
      <c r="BJ18" s="61"/>
      <c r="BK18" s="64"/>
      <c r="BL18" s="64"/>
      <c r="BM18" s="64"/>
      <c r="BN18" s="64"/>
      <c r="BO18" s="64"/>
      <c r="BP18" s="64"/>
      <c r="BQ18" s="64"/>
      <c r="BR18" s="64"/>
      <c r="BS18" s="64"/>
      <c r="BT18" s="43"/>
      <c r="BU18" s="43"/>
      <c r="BV18" s="43"/>
      <c r="BW18" s="43"/>
      <c r="BX18" s="44"/>
    </row>
    <row r="19" spans="1:76" ht="8" customHeight="1">
      <c r="A19" s="7"/>
      <c r="B19" s="7"/>
      <c r="C19" s="7"/>
      <c r="D19" s="7"/>
      <c r="E19" s="7"/>
      <c r="F19" s="7"/>
      <c r="G19" s="7"/>
      <c r="H19" s="7"/>
      <c r="I19" s="45" t="s">
        <v>12</v>
      </c>
      <c r="J19" s="46"/>
      <c r="K19" s="46"/>
      <c r="L19" s="46"/>
      <c r="M19" s="49">
        <f>Passion</f>
        <v>0</v>
      </c>
      <c r="N19" s="49"/>
      <c r="O19" s="49"/>
      <c r="P19" s="50"/>
      <c r="Q19" s="45" t="s">
        <v>13</v>
      </c>
      <c r="R19" s="46"/>
      <c r="S19" s="46"/>
      <c r="T19" s="46"/>
      <c r="U19" s="49">
        <f>Passion</f>
        <v>0</v>
      </c>
      <c r="V19" s="49"/>
      <c r="W19" s="49"/>
      <c r="X19" s="50"/>
      <c r="Y19" s="5"/>
      <c r="Z19" s="5"/>
      <c r="AA19" s="7"/>
      <c r="AB19" s="7"/>
      <c r="AC19" s="7"/>
      <c r="AD19" s="7"/>
      <c r="AE19" s="7"/>
      <c r="AF19" s="7"/>
      <c r="AG19" s="7"/>
      <c r="AH19" s="7"/>
      <c r="AI19" s="45" t="s">
        <v>47</v>
      </c>
      <c r="AJ19" s="46"/>
      <c r="AK19" s="46"/>
      <c r="AL19" s="46"/>
      <c r="AM19" s="49">
        <f>Intellect</f>
        <v>0</v>
      </c>
      <c r="AN19" s="49"/>
      <c r="AO19" s="49"/>
      <c r="AP19" s="50"/>
      <c r="AQ19" s="45" t="s">
        <v>48</v>
      </c>
      <c r="AR19" s="46"/>
      <c r="AS19" s="46"/>
      <c r="AT19" s="46"/>
      <c r="AU19" s="49">
        <f>Intellect</f>
        <v>0</v>
      </c>
      <c r="AV19" s="49"/>
      <c r="AW19" s="49"/>
      <c r="AX19" s="50"/>
      <c r="AY19" s="5"/>
      <c r="AZ19" s="5"/>
      <c r="BA19" s="7"/>
      <c r="BB19" s="7"/>
      <c r="BC19" s="7"/>
      <c r="BD19" s="7"/>
      <c r="BE19" s="7"/>
      <c r="BF19" s="7"/>
      <c r="BG19" s="7"/>
      <c r="BH19" s="7"/>
      <c r="BI19" s="45" t="s">
        <v>58</v>
      </c>
      <c r="BJ19" s="46"/>
      <c r="BK19" s="46"/>
      <c r="BL19" s="46"/>
      <c r="BM19" s="49">
        <f>Physique</f>
        <v>0</v>
      </c>
      <c r="BN19" s="49"/>
      <c r="BO19" s="49"/>
      <c r="BP19" s="50"/>
      <c r="BQ19" s="45" t="s">
        <v>59</v>
      </c>
      <c r="BR19" s="46"/>
      <c r="BS19" s="46"/>
      <c r="BT19" s="46"/>
      <c r="BU19" s="49">
        <f>Physique</f>
        <v>0</v>
      </c>
      <c r="BV19" s="49"/>
      <c r="BW19" s="49"/>
      <c r="BX19" s="50"/>
    </row>
    <row r="20" spans="1:76" ht="8" customHeight="1">
      <c r="A20" s="7"/>
      <c r="B20" s="7"/>
      <c r="C20" s="7"/>
      <c r="D20" s="7"/>
      <c r="E20" s="7"/>
      <c r="F20" s="7"/>
      <c r="G20" s="7"/>
      <c r="H20" s="7"/>
      <c r="I20" s="47"/>
      <c r="J20" s="48"/>
      <c r="K20" s="48"/>
      <c r="L20" s="48"/>
      <c r="M20" s="51"/>
      <c r="N20" s="51"/>
      <c r="O20" s="51"/>
      <c r="P20" s="52"/>
      <c r="Q20" s="47"/>
      <c r="R20" s="48"/>
      <c r="S20" s="48"/>
      <c r="T20" s="48"/>
      <c r="U20" s="51"/>
      <c r="V20" s="51"/>
      <c r="W20" s="51"/>
      <c r="X20" s="52"/>
      <c r="Y20" s="5"/>
      <c r="Z20" s="5"/>
      <c r="AA20" s="7"/>
      <c r="AB20" s="7"/>
      <c r="AC20" s="7"/>
      <c r="AD20" s="7"/>
      <c r="AE20" s="7"/>
      <c r="AF20" s="7"/>
      <c r="AG20" s="7"/>
      <c r="AH20" s="7"/>
      <c r="AI20" s="47"/>
      <c r="AJ20" s="48"/>
      <c r="AK20" s="48"/>
      <c r="AL20" s="48"/>
      <c r="AM20" s="51"/>
      <c r="AN20" s="51"/>
      <c r="AO20" s="51"/>
      <c r="AP20" s="52"/>
      <c r="AQ20" s="47"/>
      <c r="AR20" s="48"/>
      <c r="AS20" s="48"/>
      <c r="AT20" s="48"/>
      <c r="AU20" s="51"/>
      <c r="AV20" s="51"/>
      <c r="AW20" s="51"/>
      <c r="AX20" s="52"/>
      <c r="AY20" s="5"/>
      <c r="AZ20" s="5"/>
      <c r="BA20" s="7"/>
      <c r="BB20" s="7"/>
      <c r="BC20" s="7"/>
      <c r="BD20" s="7"/>
      <c r="BE20" s="7"/>
      <c r="BF20" s="7"/>
      <c r="BG20" s="7"/>
      <c r="BH20" s="7"/>
      <c r="BI20" s="47"/>
      <c r="BJ20" s="48"/>
      <c r="BK20" s="48"/>
      <c r="BL20" s="48"/>
      <c r="BM20" s="51"/>
      <c r="BN20" s="51"/>
      <c r="BO20" s="51"/>
      <c r="BP20" s="52"/>
      <c r="BQ20" s="47"/>
      <c r="BR20" s="48"/>
      <c r="BS20" s="48"/>
      <c r="BT20" s="48"/>
      <c r="BU20" s="51"/>
      <c r="BV20" s="51"/>
      <c r="BW20" s="51"/>
      <c r="BX20" s="52"/>
    </row>
    <row r="21" spans="1:76" ht="8" customHeight="1">
      <c r="A21" s="27" t="s">
        <v>8</v>
      </c>
      <c r="B21" s="27"/>
      <c r="C21" s="27"/>
      <c r="D21" s="27"/>
      <c r="E21" s="27"/>
      <c r="F21" s="27"/>
      <c r="G21" s="27"/>
      <c r="H21" s="27"/>
      <c r="I21" s="65"/>
      <c r="J21" s="66"/>
      <c r="K21" s="66"/>
      <c r="L21" s="66"/>
      <c r="M21" s="66"/>
      <c r="N21" s="66"/>
      <c r="O21" s="66"/>
      <c r="P21" s="67"/>
      <c r="Q21" s="65"/>
      <c r="R21" s="66"/>
      <c r="S21" s="66"/>
      <c r="T21" s="66"/>
      <c r="U21" s="66"/>
      <c r="V21" s="66"/>
      <c r="W21" s="66"/>
      <c r="X21" s="67"/>
      <c r="Y21" s="5"/>
      <c r="Z21" s="5"/>
      <c r="AA21" s="27" t="s">
        <v>8</v>
      </c>
      <c r="AB21" s="27"/>
      <c r="AC21" s="27"/>
      <c r="AD21" s="27"/>
      <c r="AE21" s="27"/>
      <c r="AF21" s="27"/>
      <c r="AG21" s="27"/>
      <c r="AH21" s="27"/>
      <c r="AI21" s="65"/>
      <c r="AJ21" s="66"/>
      <c r="AK21" s="66"/>
      <c r="AL21" s="66"/>
      <c r="AM21" s="66"/>
      <c r="AN21" s="66"/>
      <c r="AO21" s="66"/>
      <c r="AP21" s="67"/>
      <c r="AQ21" s="65"/>
      <c r="AR21" s="66"/>
      <c r="AS21" s="66"/>
      <c r="AT21" s="66"/>
      <c r="AU21" s="66"/>
      <c r="AV21" s="66"/>
      <c r="AW21" s="66"/>
      <c r="AX21" s="67"/>
      <c r="AY21" s="5"/>
      <c r="AZ21" s="5"/>
      <c r="BA21" s="27" t="s">
        <v>8</v>
      </c>
      <c r="BB21" s="27"/>
      <c r="BC21" s="27"/>
      <c r="BD21" s="27"/>
      <c r="BE21" s="27"/>
      <c r="BF21" s="27"/>
      <c r="BG21" s="27"/>
      <c r="BH21" s="27"/>
      <c r="BI21" s="65"/>
      <c r="BJ21" s="66"/>
      <c r="BK21" s="66"/>
      <c r="BL21" s="66"/>
      <c r="BM21" s="66"/>
      <c r="BN21" s="66"/>
      <c r="BO21" s="66"/>
      <c r="BP21" s="67"/>
      <c r="BQ21" s="65"/>
      <c r="BR21" s="66"/>
      <c r="BS21" s="66"/>
      <c r="BT21" s="66"/>
      <c r="BU21" s="66"/>
      <c r="BV21" s="66"/>
      <c r="BW21" s="66"/>
      <c r="BX21" s="67"/>
    </row>
    <row r="22" spans="1:76" ht="8" customHeight="1">
      <c r="A22" s="27"/>
      <c r="B22" s="27"/>
      <c r="C22" s="27"/>
      <c r="D22" s="27"/>
      <c r="E22" s="27"/>
      <c r="F22" s="27"/>
      <c r="G22" s="27"/>
      <c r="H22" s="27"/>
      <c r="I22" s="68"/>
      <c r="J22" s="69"/>
      <c r="K22" s="69"/>
      <c r="L22" s="69"/>
      <c r="M22" s="69"/>
      <c r="N22" s="69"/>
      <c r="O22" s="69"/>
      <c r="P22" s="70"/>
      <c r="Q22" s="68"/>
      <c r="R22" s="69"/>
      <c r="S22" s="69"/>
      <c r="T22" s="69"/>
      <c r="U22" s="69"/>
      <c r="V22" s="69"/>
      <c r="W22" s="69"/>
      <c r="X22" s="70"/>
      <c r="Y22" s="5"/>
      <c r="Z22" s="5"/>
      <c r="AA22" s="27"/>
      <c r="AB22" s="27"/>
      <c r="AC22" s="27"/>
      <c r="AD22" s="27"/>
      <c r="AE22" s="27"/>
      <c r="AF22" s="27"/>
      <c r="AG22" s="27"/>
      <c r="AH22" s="27"/>
      <c r="AI22" s="68"/>
      <c r="AJ22" s="69"/>
      <c r="AK22" s="69"/>
      <c r="AL22" s="69"/>
      <c r="AM22" s="69"/>
      <c r="AN22" s="69"/>
      <c r="AO22" s="69"/>
      <c r="AP22" s="70"/>
      <c r="AQ22" s="68"/>
      <c r="AR22" s="69"/>
      <c r="AS22" s="69"/>
      <c r="AT22" s="69"/>
      <c r="AU22" s="69"/>
      <c r="AV22" s="69"/>
      <c r="AW22" s="69"/>
      <c r="AX22" s="70"/>
      <c r="AY22" s="5"/>
      <c r="AZ22" s="5"/>
      <c r="BA22" s="27"/>
      <c r="BB22" s="27"/>
      <c r="BC22" s="27"/>
      <c r="BD22" s="27"/>
      <c r="BE22" s="27"/>
      <c r="BF22" s="27"/>
      <c r="BG22" s="27"/>
      <c r="BH22" s="27"/>
      <c r="BI22" s="68"/>
      <c r="BJ22" s="69"/>
      <c r="BK22" s="69"/>
      <c r="BL22" s="69"/>
      <c r="BM22" s="69"/>
      <c r="BN22" s="69"/>
      <c r="BO22" s="69"/>
      <c r="BP22" s="70"/>
      <c r="BQ22" s="68"/>
      <c r="BR22" s="69"/>
      <c r="BS22" s="69"/>
      <c r="BT22" s="69"/>
      <c r="BU22" s="69"/>
      <c r="BV22" s="69"/>
      <c r="BW22" s="69"/>
      <c r="BX22" s="70"/>
    </row>
    <row r="23" spans="1:76" ht="8" customHeight="1">
      <c r="A23" s="27" t="s">
        <v>9</v>
      </c>
      <c r="B23" s="27"/>
      <c r="C23" s="27"/>
      <c r="D23" s="27"/>
      <c r="E23" s="27"/>
      <c r="F23" s="27"/>
      <c r="G23" s="27"/>
      <c r="H23" s="27"/>
      <c r="I23" s="28" t="s">
        <v>14</v>
      </c>
      <c r="J23" s="29"/>
      <c r="K23" s="29"/>
      <c r="L23" s="29"/>
      <c r="M23" s="29"/>
      <c r="N23" s="29"/>
      <c r="O23" s="32"/>
      <c r="P23" s="33"/>
      <c r="Q23" s="28" t="s">
        <v>17</v>
      </c>
      <c r="R23" s="29"/>
      <c r="S23" s="29"/>
      <c r="T23" s="29"/>
      <c r="U23" s="29"/>
      <c r="V23" s="29"/>
      <c r="W23" s="32"/>
      <c r="X23" s="33"/>
      <c r="Y23" s="5"/>
      <c r="Z23" s="5"/>
      <c r="AA23" s="27" t="s">
        <v>9</v>
      </c>
      <c r="AB23" s="27"/>
      <c r="AC23" s="27"/>
      <c r="AD23" s="27"/>
      <c r="AE23" s="27"/>
      <c r="AF23" s="27"/>
      <c r="AG23" s="27"/>
      <c r="AH23" s="27"/>
      <c r="AI23" s="28" t="s">
        <v>49</v>
      </c>
      <c r="AJ23" s="29"/>
      <c r="AK23" s="29"/>
      <c r="AL23" s="29"/>
      <c r="AM23" s="29"/>
      <c r="AN23" s="29"/>
      <c r="AO23" s="32"/>
      <c r="AP23" s="33"/>
      <c r="AQ23" s="28" t="s">
        <v>52</v>
      </c>
      <c r="AR23" s="29"/>
      <c r="AS23" s="29"/>
      <c r="AT23" s="29"/>
      <c r="AU23" s="29"/>
      <c r="AV23" s="29"/>
      <c r="AW23" s="32"/>
      <c r="AX23" s="33"/>
      <c r="AY23" s="5"/>
      <c r="AZ23" s="5"/>
      <c r="BA23" s="27" t="s">
        <v>9</v>
      </c>
      <c r="BB23" s="27"/>
      <c r="BC23" s="27"/>
      <c r="BD23" s="27"/>
      <c r="BE23" s="27"/>
      <c r="BF23" s="27"/>
      <c r="BG23" s="27"/>
      <c r="BH23" s="27"/>
      <c r="BI23" s="28" t="s">
        <v>60</v>
      </c>
      <c r="BJ23" s="29"/>
      <c r="BK23" s="29"/>
      <c r="BL23" s="29"/>
      <c r="BM23" s="29"/>
      <c r="BN23" s="29"/>
      <c r="BO23" s="32"/>
      <c r="BP23" s="33"/>
      <c r="BQ23" s="28" t="s">
        <v>63</v>
      </c>
      <c r="BR23" s="29"/>
      <c r="BS23" s="29"/>
      <c r="BT23" s="29"/>
      <c r="BU23" s="29"/>
      <c r="BV23" s="29"/>
      <c r="BW23" s="32"/>
      <c r="BX23" s="33"/>
    </row>
    <row r="24" spans="1:76" ht="8" customHeight="1">
      <c r="A24" s="27"/>
      <c r="B24" s="27"/>
      <c r="C24" s="27"/>
      <c r="D24" s="27"/>
      <c r="E24" s="27"/>
      <c r="F24" s="27"/>
      <c r="G24" s="27"/>
      <c r="H24" s="27"/>
      <c r="I24" s="30"/>
      <c r="J24" s="31"/>
      <c r="K24" s="31"/>
      <c r="L24" s="31"/>
      <c r="M24" s="31"/>
      <c r="N24" s="31"/>
      <c r="O24" s="34"/>
      <c r="P24" s="35"/>
      <c r="Q24" s="30"/>
      <c r="R24" s="31"/>
      <c r="S24" s="31"/>
      <c r="T24" s="31"/>
      <c r="U24" s="31"/>
      <c r="V24" s="31"/>
      <c r="W24" s="34"/>
      <c r="X24" s="35"/>
      <c r="Y24" s="5"/>
      <c r="Z24" s="5"/>
      <c r="AA24" s="27"/>
      <c r="AB24" s="27"/>
      <c r="AC24" s="27"/>
      <c r="AD24" s="27"/>
      <c r="AE24" s="27"/>
      <c r="AF24" s="27"/>
      <c r="AG24" s="27"/>
      <c r="AH24" s="27"/>
      <c r="AI24" s="30"/>
      <c r="AJ24" s="31"/>
      <c r="AK24" s="31"/>
      <c r="AL24" s="31"/>
      <c r="AM24" s="31"/>
      <c r="AN24" s="31"/>
      <c r="AO24" s="34"/>
      <c r="AP24" s="35"/>
      <c r="AQ24" s="30"/>
      <c r="AR24" s="31"/>
      <c r="AS24" s="31"/>
      <c r="AT24" s="31"/>
      <c r="AU24" s="31"/>
      <c r="AV24" s="31"/>
      <c r="AW24" s="34"/>
      <c r="AX24" s="35"/>
      <c r="AY24" s="5"/>
      <c r="AZ24" s="5"/>
      <c r="BA24" s="27"/>
      <c r="BB24" s="27"/>
      <c r="BC24" s="27"/>
      <c r="BD24" s="27"/>
      <c r="BE24" s="27"/>
      <c r="BF24" s="27"/>
      <c r="BG24" s="27"/>
      <c r="BH24" s="27"/>
      <c r="BI24" s="30"/>
      <c r="BJ24" s="31"/>
      <c r="BK24" s="31"/>
      <c r="BL24" s="31"/>
      <c r="BM24" s="31"/>
      <c r="BN24" s="31"/>
      <c r="BO24" s="34"/>
      <c r="BP24" s="35"/>
      <c r="BQ24" s="30"/>
      <c r="BR24" s="31"/>
      <c r="BS24" s="31"/>
      <c r="BT24" s="31"/>
      <c r="BU24" s="31"/>
      <c r="BV24" s="31"/>
      <c r="BW24" s="34"/>
      <c r="BX24" s="35"/>
    </row>
    <row r="25" spans="1:76" ht="8" customHeight="1">
      <c r="A25" s="27" t="s">
        <v>10</v>
      </c>
      <c r="B25" s="27"/>
      <c r="C25" s="27"/>
      <c r="D25" s="27"/>
      <c r="E25" s="27"/>
      <c r="F25" s="27"/>
      <c r="G25" s="27"/>
      <c r="H25" s="27"/>
      <c r="I25" s="28" t="s">
        <v>15</v>
      </c>
      <c r="J25" s="29"/>
      <c r="K25" s="29"/>
      <c r="L25" s="29"/>
      <c r="M25" s="29"/>
      <c r="N25" s="29"/>
      <c r="O25" s="32"/>
      <c r="P25" s="33"/>
      <c r="Q25" s="28" t="s">
        <v>18</v>
      </c>
      <c r="R25" s="29"/>
      <c r="S25" s="29"/>
      <c r="T25" s="29"/>
      <c r="U25" s="29"/>
      <c r="V25" s="29"/>
      <c r="W25" s="32"/>
      <c r="X25" s="33"/>
      <c r="Y25" s="5"/>
      <c r="Z25" s="5"/>
      <c r="AA25" s="27" t="s">
        <v>10</v>
      </c>
      <c r="AB25" s="27"/>
      <c r="AC25" s="27"/>
      <c r="AD25" s="27"/>
      <c r="AE25" s="27"/>
      <c r="AF25" s="27"/>
      <c r="AG25" s="27"/>
      <c r="AH25" s="27"/>
      <c r="AI25" s="28" t="s">
        <v>50</v>
      </c>
      <c r="AJ25" s="29"/>
      <c r="AK25" s="29"/>
      <c r="AL25" s="29"/>
      <c r="AM25" s="29"/>
      <c r="AN25" s="29"/>
      <c r="AO25" s="32"/>
      <c r="AP25" s="33"/>
      <c r="AQ25" s="28" t="s">
        <v>53</v>
      </c>
      <c r="AR25" s="29"/>
      <c r="AS25" s="29"/>
      <c r="AT25" s="29"/>
      <c r="AU25" s="29"/>
      <c r="AV25" s="29"/>
      <c r="AW25" s="32"/>
      <c r="AX25" s="33"/>
      <c r="AY25" s="5"/>
      <c r="AZ25" s="5"/>
      <c r="BA25" s="27" t="s">
        <v>10</v>
      </c>
      <c r="BB25" s="27"/>
      <c r="BC25" s="27"/>
      <c r="BD25" s="27"/>
      <c r="BE25" s="27"/>
      <c r="BF25" s="27"/>
      <c r="BG25" s="27"/>
      <c r="BH25" s="27"/>
      <c r="BI25" s="28" t="s">
        <v>61</v>
      </c>
      <c r="BJ25" s="29"/>
      <c r="BK25" s="29"/>
      <c r="BL25" s="29"/>
      <c r="BM25" s="29"/>
      <c r="BN25" s="29"/>
      <c r="BO25" s="32"/>
      <c r="BP25" s="33"/>
      <c r="BQ25" s="28" t="s">
        <v>64</v>
      </c>
      <c r="BR25" s="29"/>
      <c r="BS25" s="29"/>
      <c r="BT25" s="29"/>
      <c r="BU25" s="29"/>
      <c r="BV25" s="29"/>
      <c r="BW25" s="32"/>
      <c r="BX25" s="33"/>
    </row>
    <row r="26" spans="1:76" ht="8" customHeight="1">
      <c r="A26" s="27"/>
      <c r="B26" s="27"/>
      <c r="C26" s="27"/>
      <c r="D26" s="27"/>
      <c r="E26" s="27"/>
      <c r="F26" s="27"/>
      <c r="G26" s="27"/>
      <c r="H26" s="27"/>
      <c r="I26" s="30"/>
      <c r="J26" s="31"/>
      <c r="K26" s="31"/>
      <c r="L26" s="31"/>
      <c r="M26" s="31"/>
      <c r="N26" s="31"/>
      <c r="O26" s="34"/>
      <c r="P26" s="35"/>
      <c r="Q26" s="30"/>
      <c r="R26" s="31"/>
      <c r="S26" s="31"/>
      <c r="T26" s="31"/>
      <c r="U26" s="31"/>
      <c r="V26" s="31"/>
      <c r="W26" s="34"/>
      <c r="X26" s="35"/>
      <c r="Y26" s="5"/>
      <c r="Z26" s="5"/>
      <c r="AA26" s="27"/>
      <c r="AB26" s="27"/>
      <c r="AC26" s="27"/>
      <c r="AD26" s="27"/>
      <c r="AE26" s="27"/>
      <c r="AF26" s="27"/>
      <c r="AG26" s="27"/>
      <c r="AH26" s="27"/>
      <c r="AI26" s="30"/>
      <c r="AJ26" s="31"/>
      <c r="AK26" s="31"/>
      <c r="AL26" s="31"/>
      <c r="AM26" s="31"/>
      <c r="AN26" s="31"/>
      <c r="AO26" s="34"/>
      <c r="AP26" s="35"/>
      <c r="AQ26" s="30"/>
      <c r="AR26" s="31"/>
      <c r="AS26" s="31"/>
      <c r="AT26" s="31"/>
      <c r="AU26" s="31"/>
      <c r="AV26" s="31"/>
      <c r="AW26" s="34"/>
      <c r="AX26" s="35"/>
      <c r="AY26" s="5"/>
      <c r="AZ26" s="5"/>
      <c r="BA26" s="27"/>
      <c r="BB26" s="27"/>
      <c r="BC26" s="27"/>
      <c r="BD26" s="27"/>
      <c r="BE26" s="27"/>
      <c r="BF26" s="27"/>
      <c r="BG26" s="27"/>
      <c r="BH26" s="27"/>
      <c r="BI26" s="30"/>
      <c r="BJ26" s="31"/>
      <c r="BK26" s="31"/>
      <c r="BL26" s="31"/>
      <c r="BM26" s="31"/>
      <c r="BN26" s="31"/>
      <c r="BO26" s="34"/>
      <c r="BP26" s="35"/>
      <c r="BQ26" s="30"/>
      <c r="BR26" s="31"/>
      <c r="BS26" s="31"/>
      <c r="BT26" s="31"/>
      <c r="BU26" s="31"/>
      <c r="BV26" s="31"/>
      <c r="BW26" s="34"/>
      <c r="BX26" s="35"/>
    </row>
    <row r="27" spans="1:76" ht="8" customHeight="1">
      <c r="A27" s="27" t="s">
        <v>11</v>
      </c>
      <c r="B27" s="27"/>
      <c r="C27" s="27"/>
      <c r="D27" s="27"/>
      <c r="E27" s="27"/>
      <c r="F27" s="27"/>
      <c r="G27" s="27"/>
      <c r="H27" s="27"/>
      <c r="I27" s="28" t="s">
        <v>16</v>
      </c>
      <c r="J27" s="29"/>
      <c r="K27" s="29"/>
      <c r="L27" s="29"/>
      <c r="M27" s="29"/>
      <c r="N27" s="29"/>
      <c r="O27" s="32"/>
      <c r="P27" s="33"/>
      <c r="Q27" s="28" t="s">
        <v>13</v>
      </c>
      <c r="R27" s="29"/>
      <c r="S27" s="29"/>
      <c r="T27" s="29"/>
      <c r="U27" s="29"/>
      <c r="V27" s="29"/>
      <c r="W27" s="32"/>
      <c r="X27" s="33"/>
      <c r="Y27" s="5"/>
      <c r="Z27" s="5"/>
      <c r="AA27" s="27" t="s">
        <v>11</v>
      </c>
      <c r="AB27" s="27"/>
      <c r="AC27" s="27"/>
      <c r="AD27" s="27"/>
      <c r="AE27" s="27"/>
      <c r="AF27" s="27"/>
      <c r="AG27" s="27"/>
      <c r="AH27" s="27"/>
      <c r="AI27" s="28" t="s">
        <v>51</v>
      </c>
      <c r="AJ27" s="29"/>
      <c r="AK27" s="29"/>
      <c r="AL27" s="29"/>
      <c r="AM27" s="29"/>
      <c r="AN27" s="29"/>
      <c r="AO27" s="32"/>
      <c r="AP27" s="33"/>
      <c r="AQ27" s="28" t="s">
        <v>54</v>
      </c>
      <c r="AR27" s="29"/>
      <c r="AS27" s="29"/>
      <c r="AT27" s="29"/>
      <c r="AU27" s="29"/>
      <c r="AV27" s="29"/>
      <c r="AW27" s="32"/>
      <c r="AX27" s="33"/>
      <c r="AY27" s="5"/>
      <c r="AZ27" s="5"/>
      <c r="BA27" s="27" t="s">
        <v>11</v>
      </c>
      <c r="BB27" s="27"/>
      <c r="BC27" s="27"/>
      <c r="BD27" s="27"/>
      <c r="BE27" s="27"/>
      <c r="BF27" s="27"/>
      <c r="BG27" s="27"/>
      <c r="BH27" s="27"/>
      <c r="BI27" s="28" t="s">
        <v>62</v>
      </c>
      <c r="BJ27" s="29"/>
      <c r="BK27" s="29"/>
      <c r="BL27" s="29"/>
      <c r="BM27" s="29"/>
      <c r="BN27" s="29"/>
      <c r="BO27" s="32"/>
      <c r="BP27" s="33"/>
      <c r="BQ27" s="28" t="s">
        <v>65</v>
      </c>
      <c r="BR27" s="29"/>
      <c r="BS27" s="29"/>
      <c r="BT27" s="29"/>
      <c r="BU27" s="29"/>
      <c r="BV27" s="29"/>
      <c r="BW27" s="32"/>
      <c r="BX27" s="33"/>
    </row>
    <row r="28" spans="1:76" ht="8" customHeight="1">
      <c r="A28" s="27"/>
      <c r="B28" s="27"/>
      <c r="C28" s="27"/>
      <c r="D28" s="27"/>
      <c r="E28" s="27"/>
      <c r="F28" s="27"/>
      <c r="G28" s="27"/>
      <c r="H28" s="27"/>
      <c r="I28" s="30"/>
      <c r="J28" s="31"/>
      <c r="K28" s="31"/>
      <c r="L28" s="31"/>
      <c r="M28" s="31"/>
      <c r="N28" s="31"/>
      <c r="O28" s="34"/>
      <c r="P28" s="35"/>
      <c r="Q28" s="30"/>
      <c r="R28" s="31"/>
      <c r="S28" s="31"/>
      <c r="T28" s="31"/>
      <c r="U28" s="31"/>
      <c r="V28" s="31"/>
      <c r="W28" s="34"/>
      <c r="X28" s="35"/>
      <c r="Y28" s="5"/>
      <c r="Z28" s="5"/>
      <c r="AA28" s="27"/>
      <c r="AB28" s="27"/>
      <c r="AC28" s="27"/>
      <c r="AD28" s="27"/>
      <c r="AE28" s="27"/>
      <c r="AF28" s="27"/>
      <c r="AG28" s="27"/>
      <c r="AH28" s="27"/>
      <c r="AI28" s="30"/>
      <c r="AJ28" s="31"/>
      <c r="AK28" s="31"/>
      <c r="AL28" s="31"/>
      <c r="AM28" s="31"/>
      <c r="AN28" s="31"/>
      <c r="AO28" s="34"/>
      <c r="AP28" s="35"/>
      <c r="AQ28" s="30"/>
      <c r="AR28" s="31"/>
      <c r="AS28" s="31"/>
      <c r="AT28" s="31"/>
      <c r="AU28" s="31"/>
      <c r="AV28" s="31"/>
      <c r="AW28" s="34"/>
      <c r="AX28" s="35"/>
      <c r="AY28" s="5"/>
      <c r="AZ28" s="5"/>
      <c r="BA28" s="27"/>
      <c r="BB28" s="27"/>
      <c r="BC28" s="27"/>
      <c r="BD28" s="27"/>
      <c r="BE28" s="27"/>
      <c r="BF28" s="27"/>
      <c r="BG28" s="27"/>
      <c r="BH28" s="27"/>
      <c r="BI28" s="30"/>
      <c r="BJ28" s="31"/>
      <c r="BK28" s="31"/>
      <c r="BL28" s="31"/>
      <c r="BM28" s="31"/>
      <c r="BN28" s="31"/>
      <c r="BO28" s="34"/>
      <c r="BP28" s="35"/>
      <c r="BQ28" s="30"/>
      <c r="BR28" s="31"/>
      <c r="BS28" s="31"/>
      <c r="BT28" s="31"/>
      <c r="BU28" s="31"/>
      <c r="BV28" s="31"/>
      <c r="BW28" s="34"/>
      <c r="BX28" s="35"/>
    </row>
    <row r="29" spans="1:76" ht="8" customHeight="1">
      <c r="A29" s="36"/>
      <c r="B29" s="36"/>
      <c r="C29" s="37" t="s">
        <v>45</v>
      </c>
      <c r="D29" s="37"/>
      <c r="E29" s="37"/>
      <c r="F29" s="37"/>
      <c r="G29" s="37"/>
      <c r="H29" s="37"/>
      <c r="I29" s="38"/>
      <c r="J29" s="38"/>
      <c r="K29" s="38"/>
      <c r="L29" s="37" t="s">
        <v>8</v>
      </c>
      <c r="M29" s="37"/>
      <c r="N29" s="37"/>
      <c r="O29" s="37"/>
      <c r="P29" s="37"/>
      <c r="Q29" s="37"/>
      <c r="R29" s="37"/>
      <c r="S29" s="37"/>
      <c r="T29" s="37"/>
      <c r="U29" s="37"/>
      <c r="V29" s="36"/>
      <c r="W29" s="36"/>
      <c r="X29" s="36"/>
      <c r="Y29" s="5"/>
      <c r="Z29" s="5"/>
      <c r="AA29" s="36"/>
      <c r="AB29" s="36"/>
      <c r="AC29" s="37" t="s">
        <v>45</v>
      </c>
      <c r="AD29" s="37"/>
      <c r="AE29" s="37"/>
      <c r="AF29" s="37"/>
      <c r="AG29" s="37"/>
      <c r="AH29" s="37"/>
      <c r="AI29" s="38"/>
      <c r="AJ29" s="38"/>
      <c r="AK29" s="38"/>
      <c r="AL29" s="37" t="s">
        <v>8</v>
      </c>
      <c r="AM29" s="37"/>
      <c r="AN29" s="37"/>
      <c r="AO29" s="37"/>
      <c r="AP29" s="37"/>
      <c r="AQ29" s="37"/>
      <c r="AR29" s="37"/>
      <c r="AS29" s="37"/>
      <c r="AT29" s="37"/>
      <c r="AU29" s="37"/>
      <c r="AV29" s="36"/>
      <c r="AW29" s="36"/>
      <c r="AX29" s="36"/>
      <c r="AY29" s="5"/>
      <c r="AZ29" s="5"/>
      <c r="BA29" s="36"/>
      <c r="BB29" s="36"/>
      <c r="BC29" s="37" t="s">
        <v>45</v>
      </c>
      <c r="BD29" s="37"/>
      <c r="BE29" s="37"/>
      <c r="BF29" s="37"/>
      <c r="BG29" s="37"/>
      <c r="BH29" s="37"/>
      <c r="BI29" s="38"/>
      <c r="BJ29" s="38"/>
      <c r="BK29" s="38"/>
      <c r="BL29" s="37" t="s">
        <v>8</v>
      </c>
      <c r="BM29" s="37"/>
      <c r="BN29" s="37"/>
      <c r="BO29" s="37"/>
      <c r="BP29" s="37"/>
      <c r="BQ29" s="37"/>
      <c r="BR29" s="37"/>
      <c r="BS29" s="37"/>
      <c r="BT29" s="37"/>
      <c r="BU29" s="37"/>
      <c r="BV29" s="36"/>
      <c r="BW29" s="36"/>
      <c r="BX29" s="36"/>
    </row>
    <row r="30" spans="1:76" ht="8" customHeight="1">
      <c r="A30" s="36"/>
      <c r="B30" s="36"/>
      <c r="C30" s="37"/>
      <c r="D30" s="37"/>
      <c r="E30" s="37"/>
      <c r="F30" s="37"/>
      <c r="G30" s="37"/>
      <c r="H30" s="37"/>
      <c r="I30" s="38"/>
      <c r="J30" s="38"/>
      <c r="K30" s="38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6"/>
      <c r="W30" s="36"/>
      <c r="X30" s="36"/>
      <c r="Y30" s="5"/>
      <c r="Z30" s="5"/>
      <c r="AA30" s="36"/>
      <c r="AB30" s="36"/>
      <c r="AC30" s="37"/>
      <c r="AD30" s="37"/>
      <c r="AE30" s="37"/>
      <c r="AF30" s="37"/>
      <c r="AG30" s="37"/>
      <c r="AH30" s="37"/>
      <c r="AI30" s="38"/>
      <c r="AJ30" s="38"/>
      <c r="AK30" s="38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6"/>
      <c r="AW30" s="36"/>
      <c r="AX30" s="36"/>
      <c r="AY30" s="5"/>
      <c r="AZ30" s="5"/>
      <c r="BA30" s="36"/>
      <c r="BB30" s="36"/>
      <c r="BC30" s="37"/>
      <c r="BD30" s="37"/>
      <c r="BE30" s="37"/>
      <c r="BF30" s="37"/>
      <c r="BG30" s="37"/>
      <c r="BH30" s="37"/>
      <c r="BI30" s="38"/>
      <c r="BJ30" s="38"/>
      <c r="BK30" s="38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6"/>
      <c r="BW30" s="36"/>
      <c r="BX30" s="36"/>
    </row>
    <row r="31" spans="1:76" ht="8" customHeight="1">
      <c r="A31" s="7"/>
      <c r="B31" s="7"/>
      <c r="C31" s="8" t="s">
        <v>19</v>
      </c>
      <c r="D31" s="8"/>
      <c r="E31" s="8"/>
      <c r="F31" s="8"/>
      <c r="G31" s="8"/>
      <c r="H31" s="8"/>
      <c r="I31" s="9">
        <f>Passion+(IF(TBluff=TRUE,5,0))</f>
        <v>0</v>
      </c>
      <c r="J31" s="9"/>
      <c r="K31" s="9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9" t="str">
        <f>IF(L31="","",Bluff+5)</f>
        <v/>
      </c>
      <c r="W31" s="9"/>
      <c r="X31" s="9"/>
      <c r="Y31" s="5"/>
      <c r="Z31" s="5"/>
      <c r="AA31" s="7"/>
      <c r="AB31" s="7"/>
      <c r="AC31" s="8" t="s">
        <v>29</v>
      </c>
      <c r="AD31" s="8"/>
      <c r="AE31" s="8"/>
      <c r="AF31" s="8"/>
      <c r="AG31" s="8"/>
      <c r="AH31" s="8"/>
      <c r="AI31" s="9">
        <f>Intellect+(IF(TCommerce=TRUE,5,0))</f>
        <v>0</v>
      </c>
      <c r="AJ31" s="9"/>
      <c r="AK31" s="9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9" t="str">
        <f>IF(AL31="","",Commerce+5)</f>
        <v/>
      </c>
      <c r="AW31" s="9"/>
      <c r="AX31" s="9"/>
      <c r="AY31" s="5"/>
      <c r="AZ31" s="5"/>
      <c r="BA31" s="7"/>
      <c r="BB31" s="7"/>
      <c r="BC31" s="8" t="s">
        <v>37</v>
      </c>
      <c r="BD31" s="8"/>
      <c r="BE31" s="8"/>
      <c r="BF31" s="8"/>
      <c r="BG31" s="8"/>
      <c r="BH31" s="8"/>
      <c r="BI31" s="9">
        <f>Physique+(IF(TAim=TRUE,5,0))</f>
        <v>0</v>
      </c>
      <c r="BJ31" s="9"/>
      <c r="BK31" s="9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9" t="str">
        <f>IF(BL31="","",Aim+5)</f>
        <v/>
      </c>
      <c r="BW31" s="9"/>
      <c r="BX31" s="9"/>
    </row>
    <row r="32" spans="1:76" ht="8" customHeight="1">
      <c r="A32" s="7"/>
      <c r="B32" s="7"/>
      <c r="C32" s="8"/>
      <c r="D32" s="8"/>
      <c r="E32" s="8"/>
      <c r="F32" s="8"/>
      <c r="G32" s="8"/>
      <c r="H32" s="8"/>
      <c r="I32" s="9"/>
      <c r="J32" s="9"/>
      <c r="K32" s="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9"/>
      <c r="W32" s="9"/>
      <c r="X32" s="9"/>
      <c r="Y32" s="5"/>
      <c r="Z32" s="5"/>
      <c r="AA32" s="7"/>
      <c r="AB32" s="7"/>
      <c r="AC32" s="8"/>
      <c r="AD32" s="8"/>
      <c r="AE32" s="8"/>
      <c r="AF32" s="8"/>
      <c r="AG32" s="8"/>
      <c r="AH32" s="8"/>
      <c r="AI32" s="9"/>
      <c r="AJ32" s="9"/>
      <c r="AK32" s="9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9"/>
      <c r="AW32" s="9"/>
      <c r="AX32" s="9"/>
      <c r="AY32" s="5"/>
      <c r="AZ32" s="5"/>
      <c r="BA32" s="7"/>
      <c r="BB32" s="7"/>
      <c r="BC32" s="8"/>
      <c r="BD32" s="8"/>
      <c r="BE32" s="8"/>
      <c r="BF32" s="8"/>
      <c r="BG32" s="8"/>
      <c r="BH32" s="8"/>
      <c r="BI32" s="9"/>
      <c r="BJ32" s="9"/>
      <c r="BK32" s="9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9"/>
      <c r="BW32" s="9"/>
      <c r="BX32" s="9"/>
    </row>
    <row r="33" spans="1:76" ht="8" customHeight="1">
      <c r="A33" s="7"/>
      <c r="B33" s="7"/>
      <c r="C33" s="8" t="s">
        <v>20</v>
      </c>
      <c r="D33" s="8"/>
      <c r="E33" s="8"/>
      <c r="F33" s="8"/>
      <c r="G33" s="8"/>
      <c r="H33" s="8"/>
      <c r="I33" s="9">
        <f>Passion+(IF(TCoercion=TRUE,5,0))</f>
        <v>0</v>
      </c>
      <c r="J33" s="9"/>
      <c r="K33" s="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9" t="str">
        <f>IF(L33="","",Coerceion+5)</f>
        <v/>
      </c>
      <c r="W33" s="9"/>
      <c r="X33" s="9"/>
      <c r="Y33" s="5"/>
      <c r="Z33" s="5"/>
      <c r="AA33" s="7"/>
      <c r="AB33" s="7"/>
      <c r="AC33" s="8" t="s">
        <v>30</v>
      </c>
      <c r="AD33" s="8"/>
      <c r="AE33" s="8"/>
      <c r="AF33" s="8"/>
      <c r="AG33" s="8"/>
      <c r="AH33" s="8"/>
      <c r="AI33" s="9">
        <f>Intellect+(IF(TKnowledge=TRUE,5,0))</f>
        <v>0</v>
      </c>
      <c r="AJ33" s="9"/>
      <c r="AK33" s="9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9" t="str">
        <f>IF(AL33="","",Knowledge+5)</f>
        <v/>
      </c>
      <c r="AW33" s="9"/>
      <c r="AX33" s="9"/>
      <c r="AY33" s="5"/>
      <c r="AZ33" s="5"/>
      <c r="BA33" s="7"/>
      <c r="BB33" s="7"/>
      <c r="BC33" s="8" t="s">
        <v>38</v>
      </c>
      <c r="BD33" s="8"/>
      <c r="BE33" s="8"/>
      <c r="BF33" s="8"/>
      <c r="BG33" s="8"/>
      <c r="BH33" s="8"/>
      <c r="BI33" s="9">
        <f>Physique+(IF(TAthletics=TRUE,5,0))</f>
        <v>0</v>
      </c>
      <c r="BJ33" s="9"/>
      <c r="BK33" s="9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9" t="str">
        <f>IF(BL33="","",Athletics+5)</f>
        <v/>
      </c>
      <c r="BW33" s="9"/>
      <c r="BX33" s="9"/>
    </row>
    <row r="34" spans="1:76" ht="8" customHeight="1">
      <c r="A34" s="7"/>
      <c r="B34" s="7"/>
      <c r="C34" s="8"/>
      <c r="D34" s="8"/>
      <c r="E34" s="8"/>
      <c r="F34" s="8"/>
      <c r="G34" s="8"/>
      <c r="H34" s="8"/>
      <c r="I34" s="9"/>
      <c r="J34" s="9"/>
      <c r="K34" s="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9"/>
      <c r="W34" s="9"/>
      <c r="X34" s="9"/>
      <c r="Y34" s="5"/>
      <c r="Z34" s="5"/>
      <c r="AA34" s="7"/>
      <c r="AB34" s="7"/>
      <c r="AC34" s="8"/>
      <c r="AD34" s="8"/>
      <c r="AE34" s="8"/>
      <c r="AF34" s="8"/>
      <c r="AG34" s="8"/>
      <c r="AH34" s="8"/>
      <c r="AI34" s="9"/>
      <c r="AJ34" s="9"/>
      <c r="AK34" s="9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9"/>
      <c r="AW34" s="9"/>
      <c r="AX34" s="9"/>
      <c r="AY34" s="5"/>
      <c r="AZ34" s="5"/>
      <c r="BA34" s="7"/>
      <c r="BB34" s="7"/>
      <c r="BC34" s="8"/>
      <c r="BD34" s="8"/>
      <c r="BE34" s="8"/>
      <c r="BF34" s="8"/>
      <c r="BG34" s="8"/>
      <c r="BH34" s="8"/>
      <c r="BI34" s="9"/>
      <c r="BJ34" s="9"/>
      <c r="BK34" s="9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9"/>
      <c r="BW34" s="9"/>
      <c r="BX34" s="9"/>
    </row>
    <row r="35" spans="1:76" ht="8" customHeight="1">
      <c r="A35" s="7"/>
      <c r="B35" s="7"/>
      <c r="C35" s="8" t="s">
        <v>21</v>
      </c>
      <c r="D35" s="8"/>
      <c r="E35" s="8"/>
      <c r="F35" s="8"/>
      <c r="G35" s="8"/>
      <c r="H35" s="8"/>
      <c r="I35" s="9">
        <f>Passion+(IF(TComradeship=TRUE,5,0))</f>
        <v>0</v>
      </c>
      <c r="J35" s="9"/>
      <c r="K35" s="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9" t="str">
        <f>IF(L35="","",Comradeship+5)</f>
        <v/>
      </c>
      <c r="W35" s="9"/>
      <c r="X35" s="9"/>
      <c r="Y35" s="5"/>
      <c r="Z35" s="5"/>
      <c r="AA35" s="7"/>
      <c r="AB35" s="7"/>
      <c r="AC35" s="8" t="s">
        <v>31</v>
      </c>
      <c r="AD35" s="8"/>
      <c r="AE35" s="8"/>
      <c r="AF35" s="8"/>
      <c r="AG35" s="8"/>
      <c r="AH35" s="8"/>
      <c r="AI35" s="9">
        <f>Intellect+(IF(TMedic=TRUE,5,0))</f>
        <v>0</v>
      </c>
      <c r="AJ35" s="9"/>
      <c r="AK35" s="9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9" t="str">
        <f>IF(AL35="","",Medic+5)</f>
        <v/>
      </c>
      <c r="AW35" s="9"/>
      <c r="AX35" s="9"/>
      <c r="AY35" s="5"/>
      <c r="AZ35" s="5"/>
      <c r="BA35" s="7"/>
      <c r="BB35" s="7"/>
      <c r="BC35" s="8" t="s">
        <v>39</v>
      </c>
      <c r="BD35" s="8"/>
      <c r="BE35" s="8"/>
      <c r="BF35" s="8"/>
      <c r="BG35" s="8"/>
      <c r="BH35" s="8"/>
      <c r="BI35" s="9">
        <f>Physique+(IF(TBeastmaster=TRUE,5,0))</f>
        <v>0</v>
      </c>
      <c r="BJ35" s="9"/>
      <c r="BK35" s="9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9" t="str">
        <f>IF(BL35="","",Beastmaster+5)</f>
        <v/>
      </c>
      <c r="BW35" s="9"/>
      <c r="BX35" s="9"/>
    </row>
    <row r="36" spans="1:76" ht="8" customHeight="1">
      <c r="A36" s="7"/>
      <c r="B36" s="7"/>
      <c r="C36" s="8"/>
      <c r="D36" s="8"/>
      <c r="E36" s="8"/>
      <c r="F36" s="8"/>
      <c r="G36" s="8"/>
      <c r="H36" s="8"/>
      <c r="I36" s="9"/>
      <c r="J36" s="9"/>
      <c r="K36" s="9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9"/>
      <c r="W36" s="9"/>
      <c r="X36" s="9"/>
      <c r="Y36" s="5"/>
      <c r="Z36" s="5"/>
      <c r="AA36" s="7"/>
      <c r="AB36" s="7"/>
      <c r="AC36" s="8"/>
      <c r="AD36" s="8"/>
      <c r="AE36" s="8"/>
      <c r="AF36" s="8"/>
      <c r="AG36" s="8"/>
      <c r="AH36" s="8"/>
      <c r="AI36" s="9"/>
      <c r="AJ36" s="9"/>
      <c r="AK36" s="9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9"/>
      <c r="AW36" s="9"/>
      <c r="AX36" s="9"/>
      <c r="AY36" s="5"/>
      <c r="AZ36" s="5"/>
      <c r="BA36" s="7"/>
      <c r="BB36" s="7"/>
      <c r="BC36" s="8"/>
      <c r="BD36" s="8"/>
      <c r="BE36" s="8"/>
      <c r="BF36" s="8"/>
      <c r="BG36" s="8"/>
      <c r="BH36" s="8"/>
      <c r="BI36" s="9"/>
      <c r="BJ36" s="9"/>
      <c r="BK36" s="9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9"/>
      <c r="BW36" s="9"/>
      <c r="BX36" s="9"/>
    </row>
    <row r="37" spans="1:76" ht="8" customHeight="1">
      <c r="A37" s="7"/>
      <c r="B37" s="7"/>
      <c r="C37" s="8" t="s">
        <v>22</v>
      </c>
      <c r="D37" s="8"/>
      <c r="E37" s="8"/>
      <c r="F37" s="8"/>
      <c r="G37" s="8"/>
      <c r="H37" s="8"/>
      <c r="I37" s="9">
        <f>Passion+(IF(TCraft=TRUE,5,0))</f>
        <v>0</v>
      </c>
      <c r="J37" s="9"/>
      <c r="K37" s="9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9" t="str">
        <f>IF(L37="","",Craft+5)</f>
        <v/>
      </c>
      <c r="W37" s="9"/>
      <c r="X37" s="9"/>
      <c r="Y37" s="5"/>
      <c r="Z37" s="5"/>
      <c r="AA37" s="7"/>
      <c r="AB37" s="7"/>
      <c r="AC37" s="8" t="s">
        <v>32</v>
      </c>
      <c r="AD37" s="8"/>
      <c r="AE37" s="8"/>
      <c r="AF37" s="8"/>
      <c r="AG37" s="8"/>
      <c r="AH37" s="8"/>
      <c r="AI37" s="9">
        <f>Intellect+(IF(TPilot=TRUE,5,0))</f>
        <v>0</v>
      </c>
      <c r="AJ37" s="9"/>
      <c r="AK37" s="9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9" t="str">
        <f>IF(AL37="","",Pilot+5)</f>
        <v/>
      </c>
      <c r="AW37" s="9"/>
      <c r="AX37" s="9"/>
      <c r="AY37" s="5"/>
      <c r="AZ37" s="5"/>
      <c r="BA37" s="7"/>
      <c r="BB37" s="7"/>
      <c r="BC37" s="8" t="s">
        <v>40</v>
      </c>
      <c r="BD37" s="8"/>
      <c r="BE37" s="8"/>
      <c r="BF37" s="8"/>
      <c r="BG37" s="8"/>
      <c r="BH37" s="8"/>
      <c r="BI37" s="9">
        <f>Physique+(IF(TBrawl=TRUE,5,0))</f>
        <v>0</v>
      </c>
      <c r="BJ37" s="9"/>
      <c r="BK37" s="9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9" t="str">
        <f>IF(BL37="","",Brawl+5)</f>
        <v/>
      </c>
      <c r="BW37" s="9"/>
      <c r="BX37" s="9"/>
    </row>
    <row r="38" spans="1:76" ht="8" customHeight="1">
      <c r="A38" s="7"/>
      <c r="B38" s="7"/>
      <c r="C38" s="8"/>
      <c r="D38" s="8"/>
      <c r="E38" s="8"/>
      <c r="F38" s="8"/>
      <c r="G38" s="8"/>
      <c r="H38" s="8"/>
      <c r="I38" s="9"/>
      <c r="J38" s="9"/>
      <c r="K38" s="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9"/>
      <c r="W38" s="9"/>
      <c r="X38" s="9"/>
      <c r="Y38" s="5"/>
      <c r="Z38" s="5"/>
      <c r="AA38" s="7"/>
      <c r="AB38" s="7"/>
      <c r="AC38" s="8"/>
      <c r="AD38" s="8"/>
      <c r="AE38" s="8"/>
      <c r="AF38" s="8"/>
      <c r="AG38" s="8"/>
      <c r="AH38" s="8"/>
      <c r="AI38" s="9"/>
      <c r="AJ38" s="9"/>
      <c r="AK38" s="9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9"/>
      <c r="AW38" s="9"/>
      <c r="AX38" s="9"/>
      <c r="AY38" s="5"/>
      <c r="AZ38" s="5"/>
      <c r="BA38" s="7"/>
      <c r="BB38" s="7"/>
      <c r="BC38" s="8"/>
      <c r="BD38" s="8"/>
      <c r="BE38" s="8"/>
      <c r="BF38" s="8"/>
      <c r="BG38" s="8"/>
      <c r="BH38" s="8"/>
      <c r="BI38" s="9"/>
      <c r="BJ38" s="9"/>
      <c r="BK38" s="9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9"/>
      <c r="BW38" s="9"/>
      <c r="BX38" s="9"/>
    </row>
    <row r="39" spans="1:76" ht="8" customHeight="1">
      <c r="A39" s="7"/>
      <c r="B39" s="7"/>
      <c r="C39" s="8" t="s">
        <v>23</v>
      </c>
      <c r="D39" s="8"/>
      <c r="E39" s="8"/>
      <c r="F39" s="8"/>
      <c r="G39" s="8"/>
      <c r="H39" s="8"/>
      <c r="I39" s="9">
        <f>Passion+(IF(TDisguise=TRUE,5,0))</f>
        <v>0</v>
      </c>
      <c r="J39" s="9"/>
      <c r="K39" s="9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9" t="str">
        <f>IF(L39="","",Disguise+5)</f>
        <v/>
      </c>
      <c r="W39" s="9"/>
      <c r="X39" s="9"/>
      <c r="Y39" s="5"/>
      <c r="Z39" s="5"/>
      <c r="AA39" s="7"/>
      <c r="AB39" s="7"/>
      <c r="AC39" s="8" t="s">
        <v>33</v>
      </c>
      <c r="AD39" s="8"/>
      <c r="AE39" s="8"/>
      <c r="AF39" s="8"/>
      <c r="AG39" s="8"/>
      <c r="AH39" s="8"/>
      <c r="AI39" s="9">
        <f>Intellect+(IF(TProgramming=TRUE,5,0))</f>
        <v>0</v>
      </c>
      <c r="AJ39" s="9"/>
      <c r="AK39" s="9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9" t="str">
        <f>IF(AL39="","",Programming+5)</f>
        <v/>
      </c>
      <c r="AW39" s="9"/>
      <c r="AX39" s="9"/>
      <c r="AY39" s="5"/>
      <c r="AZ39" s="5"/>
      <c r="BA39" s="7"/>
      <c r="BB39" s="7"/>
      <c r="BC39" s="8" t="s">
        <v>41</v>
      </c>
      <c r="BD39" s="8"/>
      <c r="BE39" s="8"/>
      <c r="BF39" s="8"/>
      <c r="BG39" s="8"/>
      <c r="BH39" s="8"/>
      <c r="BI39" s="9">
        <f>Physique+(IF(TDrive=TRUE,5,0))</f>
        <v>0</v>
      </c>
      <c r="BJ39" s="9"/>
      <c r="BK39" s="9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9" t="str">
        <f>IF(BL39="","",Drive+5)</f>
        <v/>
      </c>
      <c r="BW39" s="9"/>
      <c r="BX39" s="9"/>
    </row>
    <row r="40" spans="1:76" ht="8" customHeight="1">
      <c r="A40" s="7"/>
      <c r="B40" s="7"/>
      <c r="C40" s="8"/>
      <c r="D40" s="8"/>
      <c r="E40" s="8"/>
      <c r="F40" s="8"/>
      <c r="G40" s="8"/>
      <c r="H40" s="8"/>
      <c r="I40" s="9"/>
      <c r="J40" s="9"/>
      <c r="K40" s="9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9"/>
      <c r="W40" s="9"/>
      <c r="X40" s="9"/>
      <c r="Y40" s="5"/>
      <c r="Z40" s="5"/>
      <c r="AA40" s="7"/>
      <c r="AB40" s="7"/>
      <c r="AC40" s="8"/>
      <c r="AD40" s="8"/>
      <c r="AE40" s="8"/>
      <c r="AF40" s="8"/>
      <c r="AG40" s="8"/>
      <c r="AH40" s="8"/>
      <c r="AI40" s="9"/>
      <c r="AJ40" s="9"/>
      <c r="AK40" s="9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9"/>
      <c r="AW40" s="9"/>
      <c r="AX40" s="9"/>
      <c r="AY40" s="5"/>
      <c r="AZ40" s="5"/>
      <c r="BA40" s="7"/>
      <c r="BB40" s="7"/>
      <c r="BC40" s="8"/>
      <c r="BD40" s="8"/>
      <c r="BE40" s="8"/>
      <c r="BF40" s="8"/>
      <c r="BG40" s="8"/>
      <c r="BH40" s="8"/>
      <c r="BI40" s="9"/>
      <c r="BJ40" s="9"/>
      <c r="BK40" s="9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9"/>
      <c r="BW40" s="9"/>
      <c r="BX40" s="9"/>
    </row>
    <row r="41" spans="1:76" ht="8" customHeight="1">
      <c r="A41" s="7"/>
      <c r="B41" s="7"/>
      <c r="C41" s="8" t="s">
        <v>24</v>
      </c>
      <c r="D41" s="8"/>
      <c r="E41" s="8"/>
      <c r="F41" s="8"/>
      <c r="G41" s="8"/>
      <c r="H41" s="8"/>
      <c r="I41" s="9">
        <f>Passion+(IF(TLeadership=TRUE,5,0))</f>
        <v>0</v>
      </c>
      <c r="J41" s="9"/>
      <c r="K41" s="9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9" t="str">
        <f>IF(L41="","",Leadership+5)</f>
        <v/>
      </c>
      <c r="W41" s="9"/>
      <c r="X41" s="9"/>
      <c r="Y41" s="5"/>
      <c r="Z41" s="5"/>
      <c r="AA41" s="7"/>
      <c r="AB41" s="7"/>
      <c r="AC41" s="8" t="s">
        <v>34</v>
      </c>
      <c r="AD41" s="8"/>
      <c r="AE41" s="8"/>
      <c r="AF41" s="8"/>
      <c r="AG41" s="8"/>
      <c r="AH41" s="8"/>
      <c r="AI41" s="9">
        <f>Intellect+(IF(TSabotage=TRUE,5,0))</f>
        <v>0</v>
      </c>
      <c r="AJ41" s="9"/>
      <c r="AK41" s="9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9" t="str">
        <f>IF(AL41="","",Sabotage+5)</f>
        <v/>
      </c>
      <c r="AW41" s="9"/>
      <c r="AX41" s="9"/>
      <c r="AY41" s="5"/>
      <c r="AZ41" s="5"/>
      <c r="BA41" s="7"/>
      <c r="BB41" s="7"/>
      <c r="BC41" s="8" t="s">
        <v>42</v>
      </c>
      <c r="BD41" s="8"/>
      <c r="BE41" s="8"/>
      <c r="BF41" s="8"/>
      <c r="BG41" s="8"/>
      <c r="BH41" s="8"/>
      <c r="BI41" s="9">
        <f>Physique+(IF(TEndurance=TRUE,5,0))</f>
        <v>0</v>
      </c>
      <c r="BJ41" s="9"/>
      <c r="BK41" s="9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9" t="str">
        <f>IF(BL41="","",Endurnace+5)</f>
        <v/>
      </c>
      <c r="BW41" s="9"/>
      <c r="BX41" s="9"/>
    </row>
    <row r="42" spans="1:76" ht="8" customHeight="1">
      <c r="A42" s="7"/>
      <c r="B42" s="7"/>
      <c r="C42" s="8"/>
      <c r="D42" s="8"/>
      <c r="E42" s="8"/>
      <c r="F42" s="8"/>
      <c r="G42" s="8"/>
      <c r="H42" s="8"/>
      <c r="I42" s="9"/>
      <c r="J42" s="9"/>
      <c r="K42" s="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9"/>
      <c r="W42" s="9"/>
      <c r="X42" s="9"/>
      <c r="Y42" s="5"/>
      <c r="Z42" s="5"/>
      <c r="AA42" s="7"/>
      <c r="AB42" s="7"/>
      <c r="AC42" s="8"/>
      <c r="AD42" s="8"/>
      <c r="AE42" s="8"/>
      <c r="AF42" s="8"/>
      <c r="AG42" s="8"/>
      <c r="AH42" s="8"/>
      <c r="AI42" s="9"/>
      <c r="AJ42" s="9"/>
      <c r="AK42" s="9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9"/>
      <c r="AW42" s="9"/>
      <c r="AX42" s="9"/>
      <c r="AY42" s="5"/>
      <c r="AZ42" s="5"/>
      <c r="BA42" s="7"/>
      <c r="BB42" s="7"/>
      <c r="BC42" s="8"/>
      <c r="BD42" s="8"/>
      <c r="BE42" s="8"/>
      <c r="BF42" s="8"/>
      <c r="BG42" s="8"/>
      <c r="BH42" s="8"/>
      <c r="BI42" s="9"/>
      <c r="BJ42" s="9"/>
      <c r="BK42" s="9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9"/>
      <c r="BW42" s="9"/>
      <c r="BX42" s="9"/>
    </row>
    <row r="43" spans="1:76" ht="8" customHeight="1">
      <c r="A43" s="7"/>
      <c r="B43" s="7"/>
      <c r="C43" s="8" t="s">
        <v>25</v>
      </c>
      <c r="D43" s="8"/>
      <c r="E43" s="8"/>
      <c r="F43" s="8"/>
      <c r="G43" s="8"/>
      <c r="H43" s="8"/>
      <c r="I43" s="9">
        <f>Passion+(IF(TPersuade=TRUE,5,0))</f>
        <v>0</v>
      </c>
      <c r="J43" s="9"/>
      <c r="K43" s="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9" t="str">
        <f>IF(L43="","",Persuade+5)</f>
        <v/>
      </c>
      <c r="W43" s="9"/>
      <c r="X43" s="9"/>
      <c r="Y43" s="5"/>
      <c r="Z43" s="5"/>
      <c r="AA43" s="7"/>
      <c r="AB43" s="7"/>
      <c r="AC43" s="8" t="s">
        <v>35</v>
      </c>
      <c r="AD43" s="8"/>
      <c r="AE43" s="8"/>
      <c r="AF43" s="8"/>
      <c r="AG43" s="8"/>
      <c r="AH43" s="8"/>
      <c r="AI43" s="9">
        <f>Intellect+(IF(TSearch=TRUE,5,0))</f>
        <v>0</v>
      </c>
      <c r="AJ43" s="9"/>
      <c r="AK43" s="9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9" t="str">
        <f>IF(AL43="","",Search+5)</f>
        <v/>
      </c>
      <c r="AW43" s="9"/>
      <c r="AX43" s="9"/>
      <c r="AY43" s="5"/>
      <c r="AZ43" s="5"/>
      <c r="BA43" s="7"/>
      <c r="BB43" s="7"/>
      <c r="BC43" s="8" t="s">
        <v>43</v>
      </c>
      <c r="BD43" s="8"/>
      <c r="BE43" s="8"/>
      <c r="BF43" s="8"/>
      <c r="BG43" s="8"/>
      <c r="BH43" s="8"/>
      <c r="BI43" s="9">
        <f>Physique+(IF(TStealth=TRUE,5,0))</f>
        <v>0</v>
      </c>
      <c r="BJ43" s="9"/>
      <c r="BK43" s="9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9" t="str">
        <f>IF(BL43="","",Stealth+5)</f>
        <v/>
      </c>
      <c r="BW43" s="9"/>
      <c r="BX43" s="9"/>
    </row>
    <row r="44" spans="1:76" ht="8" customHeight="1">
      <c r="A44" s="7"/>
      <c r="B44" s="7"/>
      <c r="C44" s="8"/>
      <c r="D44" s="8"/>
      <c r="E44" s="8"/>
      <c r="F44" s="8"/>
      <c r="G44" s="8"/>
      <c r="H44" s="8"/>
      <c r="I44" s="9"/>
      <c r="J44" s="9"/>
      <c r="K44" s="9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9"/>
      <c r="W44" s="9"/>
      <c r="X44" s="9"/>
      <c r="Y44" s="5"/>
      <c r="Z44" s="5"/>
      <c r="AA44" s="7"/>
      <c r="AB44" s="7"/>
      <c r="AC44" s="8"/>
      <c r="AD44" s="8"/>
      <c r="AE44" s="8"/>
      <c r="AF44" s="8"/>
      <c r="AG44" s="8"/>
      <c r="AH44" s="8"/>
      <c r="AI44" s="9"/>
      <c r="AJ44" s="9"/>
      <c r="AK44" s="9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9"/>
      <c r="AW44" s="9"/>
      <c r="AX44" s="9"/>
      <c r="AY44" s="5"/>
      <c r="AZ44" s="5"/>
      <c r="BA44" s="7"/>
      <c r="BB44" s="7"/>
      <c r="BC44" s="8"/>
      <c r="BD44" s="8"/>
      <c r="BE44" s="8"/>
      <c r="BF44" s="8"/>
      <c r="BG44" s="8"/>
      <c r="BH44" s="8"/>
      <c r="BI44" s="9"/>
      <c r="BJ44" s="9"/>
      <c r="BK44" s="9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9"/>
      <c r="BW44" s="9"/>
      <c r="BX44" s="9"/>
    </row>
    <row r="45" spans="1:76" ht="8" customHeight="1">
      <c r="A45" s="7"/>
      <c r="B45" s="7"/>
      <c r="C45" s="8" t="s">
        <v>26</v>
      </c>
      <c r="D45" s="8"/>
      <c r="E45" s="8"/>
      <c r="F45" s="8"/>
      <c r="G45" s="8"/>
      <c r="H45" s="8"/>
      <c r="I45" s="9">
        <f>Passion+(IF(TStyle=TRUE,5,0))</f>
        <v>0</v>
      </c>
      <c r="J45" s="9"/>
      <c r="K45" s="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9" t="str">
        <f>IF(L45="","",Style+5)</f>
        <v/>
      </c>
      <c r="W45" s="9"/>
      <c r="X45" s="9"/>
      <c r="Y45" s="5"/>
      <c r="Z45" s="5"/>
      <c r="AA45" s="7"/>
      <c r="AB45" s="7"/>
      <c r="AC45" s="8" t="s">
        <v>36</v>
      </c>
      <c r="AD45" s="8"/>
      <c r="AE45" s="8"/>
      <c r="AF45" s="8"/>
      <c r="AG45" s="8"/>
      <c r="AH45" s="8"/>
      <c r="AI45" s="9">
        <f>Intellect+(IF(TTEchnical=TRUE,5,0))</f>
        <v>0</v>
      </c>
      <c r="AJ45" s="9"/>
      <c r="AK45" s="9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9" t="str">
        <f>IF(AL45="","",Technical+5)</f>
        <v/>
      </c>
      <c r="AW45" s="9"/>
      <c r="AX45" s="9"/>
      <c r="AY45" s="5"/>
      <c r="AZ45" s="5"/>
      <c r="BA45" s="7"/>
      <c r="BB45" s="7"/>
      <c r="BC45" s="8" t="s">
        <v>44</v>
      </c>
      <c r="BD45" s="8"/>
      <c r="BE45" s="8"/>
      <c r="BF45" s="8"/>
      <c r="BG45" s="8"/>
      <c r="BH45" s="8"/>
      <c r="BI45" s="9">
        <f>Physique+(IF(TSurvival=TRUE,5,0))</f>
        <v>0</v>
      </c>
      <c r="BJ45" s="9"/>
      <c r="BK45" s="9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9" t="str">
        <f>IF(BL45="","",Survival+5)</f>
        <v/>
      </c>
      <c r="BW45" s="9"/>
      <c r="BX45" s="9"/>
    </row>
    <row r="46" spans="1:76" ht="8" customHeight="1">
      <c r="A46" s="7"/>
      <c r="B46" s="7"/>
      <c r="C46" s="8"/>
      <c r="D46" s="8"/>
      <c r="E46" s="8"/>
      <c r="F46" s="8"/>
      <c r="G46" s="8"/>
      <c r="H46" s="8"/>
      <c r="I46" s="9"/>
      <c r="J46" s="9"/>
      <c r="K46" s="9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9"/>
      <c r="W46" s="9"/>
      <c r="X46" s="9"/>
      <c r="Y46" s="5"/>
      <c r="Z46" s="5"/>
      <c r="AA46" s="7"/>
      <c r="AB46" s="7"/>
      <c r="AC46" s="8"/>
      <c r="AD46" s="8"/>
      <c r="AE46" s="8"/>
      <c r="AF46" s="8"/>
      <c r="AG46" s="8"/>
      <c r="AH46" s="8"/>
      <c r="AI46" s="9"/>
      <c r="AJ46" s="9"/>
      <c r="AK46" s="9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9"/>
      <c r="AW46" s="9"/>
      <c r="AX46" s="9"/>
      <c r="AY46" s="5"/>
      <c r="AZ46" s="5"/>
      <c r="BA46" s="7"/>
      <c r="BB46" s="7"/>
      <c r="BC46" s="8"/>
      <c r="BD46" s="8"/>
      <c r="BE46" s="8"/>
      <c r="BF46" s="8"/>
      <c r="BG46" s="8"/>
      <c r="BH46" s="8"/>
      <c r="BI46" s="9"/>
      <c r="BJ46" s="9"/>
      <c r="BK46" s="9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9"/>
      <c r="BW46" s="9"/>
      <c r="BX46" s="9"/>
    </row>
    <row r="47" spans="1:76" ht="8" customHeight="1">
      <c r="A47" s="7"/>
      <c r="B47" s="7"/>
      <c r="C47" s="8" t="str">
        <f>IF(TRecognition=TRUE,"Recognition","")</f>
        <v/>
      </c>
      <c r="D47" s="8"/>
      <c r="E47" s="8"/>
      <c r="F47" s="8"/>
      <c r="G47" s="8"/>
      <c r="H47" s="8"/>
      <c r="I47" s="9" t="str">
        <f>IF(TRecognition=TRUE,Passion+5,"")</f>
        <v/>
      </c>
      <c r="J47" s="9"/>
      <c r="K47" s="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9" t="str">
        <f>IF(TRecognition=FALSE,"",IF(L47="","",Recognition+5))</f>
        <v/>
      </c>
      <c r="W47" s="9"/>
      <c r="X47" s="9"/>
      <c r="AA47" s="7"/>
      <c r="AB47" s="7"/>
      <c r="AC47" s="8" t="str">
        <f>IF(TBiofeedback=TRUE,"Biofeedback","")</f>
        <v/>
      </c>
      <c r="AD47" s="8"/>
      <c r="AE47" s="8"/>
      <c r="AF47" s="8"/>
      <c r="AG47" s="8"/>
      <c r="AH47" s="8"/>
      <c r="AI47" s="9" t="str">
        <f>IF(TBiofeedback=TRUE,Intellect+5,"")</f>
        <v/>
      </c>
      <c r="AJ47" s="9"/>
      <c r="AK47" s="9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9" t="str">
        <f>IF(TBiofeedback=FALSE,"",IF(AL47="","",Biofeedback+5))</f>
        <v/>
      </c>
      <c r="AW47" s="9"/>
      <c r="AX47" s="9"/>
      <c r="BA47" s="7"/>
      <c r="BB47" s="7"/>
      <c r="BC47" s="8" t="str">
        <f>IF(TMedisense=TRUE,"Medisense","")</f>
        <v/>
      </c>
      <c r="BD47" s="8"/>
      <c r="BE47" s="8"/>
      <c r="BF47" s="8"/>
      <c r="BG47" s="8"/>
      <c r="BH47" s="8"/>
      <c r="BI47" s="9" t="str">
        <f>IF(TMedisense=TRUE,Physique+5,"")</f>
        <v/>
      </c>
      <c r="BJ47" s="9"/>
      <c r="BK47" s="9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9" t="str">
        <f>IF(TMedisense=FALSE,"",IF(BL47="","",Medisense+5))</f>
        <v/>
      </c>
      <c r="BW47" s="9"/>
      <c r="BX47" s="9"/>
    </row>
    <row r="48" spans="1:76" ht="8" customHeight="1">
      <c r="A48" s="7"/>
      <c r="B48" s="7"/>
      <c r="C48" s="8"/>
      <c r="D48" s="8"/>
      <c r="E48" s="8"/>
      <c r="F48" s="8"/>
      <c r="G48" s="8"/>
      <c r="H48" s="8"/>
      <c r="I48" s="9"/>
      <c r="J48" s="9"/>
      <c r="K48" s="9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9"/>
      <c r="W48" s="9"/>
      <c r="X48" s="9"/>
      <c r="AA48" s="7"/>
      <c r="AB48" s="7"/>
      <c r="AC48" s="8"/>
      <c r="AD48" s="8"/>
      <c r="AE48" s="8"/>
      <c r="AF48" s="8"/>
      <c r="AG48" s="8"/>
      <c r="AH48" s="8"/>
      <c r="AI48" s="9"/>
      <c r="AJ48" s="9"/>
      <c r="AK48" s="9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9"/>
      <c r="AW48" s="9"/>
      <c r="AX48" s="9"/>
      <c r="BA48" s="7"/>
      <c r="BB48" s="7"/>
      <c r="BC48" s="8"/>
      <c r="BD48" s="8"/>
      <c r="BE48" s="8"/>
      <c r="BF48" s="8"/>
      <c r="BG48" s="8"/>
      <c r="BH48" s="8"/>
      <c r="BI48" s="9"/>
      <c r="BJ48" s="9"/>
      <c r="BK48" s="9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9"/>
      <c r="BW48" s="9"/>
      <c r="BX48" s="9"/>
    </row>
    <row r="49" spans="1:76" ht="8" customHeight="1">
      <c r="Y49" s="5"/>
      <c r="Z49" s="5"/>
      <c r="AY49" s="5"/>
      <c r="AZ49" s="5"/>
    </row>
    <row r="50" spans="1:76" ht="8" customHeight="1">
      <c r="A50" s="18" t="s">
        <v>46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20"/>
      <c r="Y50" s="5"/>
      <c r="Z50" s="5"/>
      <c r="AA50" s="18" t="s">
        <v>56</v>
      </c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20"/>
      <c r="AY50" s="5"/>
      <c r="AZ50" s="5"/>
      <c r="BA50" s="18" t="s">
        <v>66</v>
      </c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20"/>
    </row>
    <row r="51" spans="1:76" ht="8" customHeight="1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3"/>
      <c r="Y51" s="5"/>
      <c r="Z51" s="5"/>
      <c r="AA51" s="21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3"/>
      <c r="AY51" s="5"/>
      <c r="AZ51" s="5"/>
      <c r="BA51" s="21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3"/>
    </row>
    <row r="52" spans="1:76" ht="8" customHeight="1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6"/>
      <c r="Y52" s="5"/>
      <c r="Z52" s="5"/>
      <c r="AA52" s="24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6"/>
      <c r="AY52" s="5"/>
      <c r="AZ52" s="5"/>
      <c r="BA52" s="24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6"/>
    </row>
    <row r="53" spans="1:76" ht="8" customHeight="1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4"/>
      <c r="Y53" s="5"/>
      <c r="Z53" s="5"/>
      <c r="AA53" s="12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4"/>
      <c r="AY53" s="5"/>
      <c r="AZ53" s="5"/>
      <c r="BA53" s="12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4"/>
    </row>
    <row r="54" spans="1:76" ht="8" customHeight="1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4"/>
      <c r="Y54" s="5"/>
      <c r="Z54" s="5"/>
      <c r="AA54" s="12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4"/>
      <c r="AY54" s="5"/>
      <c r="AZ54" s="5"/>
      <c r="BA54" s="12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4"/>
    </row>
    <row r="55" spans="1:76" ht="8" customHeight="1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4"/>
      <c r="Y55" s="5"/>
      <c r="Z55" s="5"/>
      <c r="AA55" s="12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4"/>
      <c r="AY55" s="5"/>
      <c r="AZ55" s="5"/>
      <c r="BA55" s="12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4"/>
    </row>
    <row r="56" spans="1:76" ht="8" customHeight="1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4"/>
      <c r="Y56" s="5"/>
      <c r="Z56" s="5"/>
      <c r="AA56" s="12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4"/>
      <c r="AY56" s="5"/>
      <c r="AZ56" s="5"/>
      <c r="BA56" s="12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4"/>
    </row>
    <row r="57" spans="1:76" ht="8" customHeight="1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4"/>
      <c r="Y57" s="5"/>
      <c r="Z57" s="5"/>
      <c r="AA57" s="12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4"/>
      <c r="AY57" s="5"/>
      <c r="AZ57" s="5"/>
      <c r="BA57" s="12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4"/>
    </row>
    <row r="58" spans="1:76" ht="8" customHeight="1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4"/>
      <c r="Y58" s="5"/>
      <c r="Z58" s="5"/>
      <c r="AA58" s="12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4"/>
      <c r="AY58" s="5"/>
      <c r="AZ58" s="5"/>
      <c r="BA58" s="12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4"/>
    </row>
    <row r="59" spans="1:76" ht="8" customHeight="1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4"/>
      <c r="Y59" s="5"/>
      <c r="Z59" s="5"/>
      <c r="AA59" s="12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4"/>
      <c r="AY59" s="5"/>
      <c r="AZ59" s="5"/>
      <c r="BA59" s="12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4"/>
    </row>
    <row r="60" spans="1:76" ht="8" customHeight="1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4"/>
      <c r="Y60" s="5"/>
      <c r="Z60" s="5"/>
      <c r="AA60" s="12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4"/>
      <c r="AY60" s="5"/>
      <c r="AZ60" s="5"/>
      <c r="BA60" s="12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4"/>
    </row>
    <row r="61" spans="1:76" ht="8" customHeight="1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4"/>
      <c r="Y61" s="5"/>
      <c r="Z61" s="5"/>
      <c r="AA61" s="12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4"/>
      <c r="AY61" s="5"/>
      <c r="AZ61" s="5"/>
      <c r="BA61" s="12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4"/>
    </row>
    <row r="62" spans="1:76" ht="8" customHeight="1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7"/>
      <c r="Y62" s="5"/>
      <c r="Z62" s="5"/>
      <c r="AA62" s="15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7"/>
      <c r="AY62" s="5"/>
      <c r="AZ62" s="5"/>
      <c r="BA62" s="15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7"/>
    </row>
    <row r="63" spans="1:76" ht="8" customHeight="1">
      <c r="A63" s="18" t="s">
        <v>80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20"/>
      <c r="AA63" s="18" t="s">
        <v>81</v>
      </c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20"/>
      <c r="BA63" s="18" t="s">
        <v>82</v>
      </c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20"/>
    </row>
    <row r="64" spans="1:76" ht="8" customHeight="1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3"/>
      <c r="AA64" s="21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3"/>
      <c r="BA64" s="21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3"/>
    </row>
    <row r="65" spans="1:76" ht="8" customHeight="1">
      <c r="A65" s="79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1"/>
      <c r="AA65" s="79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1"/>
      <c r="BA65" s="79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1"/>
    </row>
    <row r="66" spans="1:76" ht="8" customHeight="1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4"/>
      <c r="AA66" s="82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4"/>
      <c r="BA66" s="82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4"/>
    </row>
    <row r="67" spans="1:76" ht="8" customHeight="1">
      <c r="A67" s="82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4"/>
      <c r="AA67" s="82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4"/>
      <c r="BA67" s="82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4"/>
    </row>
    <row r="68" spans="1:76" ht="8" customHeight="1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4"/>
      <c r="AA68" s="82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4"/>
      <c r="BA68" s="82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4"/>
    </row>
    <row r="69" spans="1:76" ht="8" customHeight="1">
      <c r="A69" s="82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4"/>
      <c r="AA69" s="82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4"/>
      <c r="BA69" s="82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4"/>
    </row>
    <row r="70" spans="1:76" ht="8" customHeight="1">
      <c r="A70" s="8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4"/>
      <c r="AA70" s="82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4"/>
      <c r="BA70" s="82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4"/>
    </row>
    <row r="71" spans="1:76" ht="8" customHeight="1">
      <c r="A71" s="8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4"/>
      <c r="AA71" s="82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4"/>
      <c r="BA71" s="82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4"/>
    </row>
    <row r="72" spans="1:76" ht="8" customHeight="1">
      <c r="A72" s="82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4"/>
      <c r="AA72" s="82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4"/>
      <c r="BA72" s="82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4"/>
    </row>
    <row r="73" spans="1:76" ht="8" customHeight="1">
      <c r="A73" s="82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4"/>
      <c r="AA73" s="82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4"/>
      <c r="BA73" s="82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4"/>
    </row>
    <row r="74" spans="1:76" ht="8" customHeight="1">
      <c r="A74" s="82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4"/>
      <c r="AA74" s="82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4"/>
      <c r="BA74" s="82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4"/>
    </row>
    <row r="75" spans="1:76" ht="8" customHeight="1">
      <c r="A75" s="82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4"/>
      <c r="AA75" s="82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4"/>
      <c r="BA75" s="82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4"/>
    </row>
    <row r="76" spans="1:76" ht="8" customHeight="1">
      <c r="A76" s="82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4"/>
      <c r="AA76" s="82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4"/>
      <c r="BA76" s="82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4"/>
    </row>
    <row r="77" spans="1:76" ht="8" customHeight="1">
      <c r="A77" s="82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4"/>
      <c r="AA77" s="82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4"/>
      <c r="BA77" s="82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4"/>
    </row>
    <row r="78" spans="1:76" ht="8" customHeight="1">
      <c r="A78" s="82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4"/>
      <c r="AA78" s="82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4"/>
      <c r="BA78" s="82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4"/>
    </row>
    <row r="79" spans="1:76" ht="8" customHeight="1">
      <c r="A79" s="82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4"/>
      <c r="AA79" s="82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4"/>
      <c r="BA79" s="82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4"/>
    </row>
    <row r="80" spans="1:76" ht="8" customHeight="1">
      <c r="A80" s="82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4"/>
      <c r="AA80" s="82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4"/>
      <c r="BA80" s="82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4"/>
    </row>
    <row r="81" spans="1:76" ht="8" customHeight="1">
      <c r="A81" s="82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4"/>
      <c r="AA81" s="82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4"/>
      <c r="BA81" s="82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4"/>
    </row>
    <row r="82" spans="1:76" ht="8" customHeight="1">
      <c r="A82" s="82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4"/>
      <c r="AA82" s="82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4"/>
      <c r="BA82" s="82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4"/>
    </row>
    <row r="83" spans="1:76" ht="8" customHeight="1">
      <c r="A83" s="82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4"/>
      <c r="AA83" s="82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4"/>
      <c r="BA83" s="82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4"/>
    </row>
    <row r="84" spans="1:76" ht="8" customHeight="1">
      <c r="A84" s="82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4"/>
      <c r="AA84" s="82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4"/>
      <c r="BA84" s="82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4"/>
    </row>
    <row r="85" spans="1:76" ht="8" customHeight="1">
      <c r="A85" s="82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4"/>
      <c r="AA85" s="82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4"/>
      <c r="BA85" s="82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4"/>
    </row>
    <row r="86" spans="1:76" ht="8" customHeight="1">
      <c r="A86" s="82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4"/>
      <c r="AA86" s="82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4"/>
      <c r="BA86" s="82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4"/>
    </row>
    <row r="87" spans="1:76" ht="8" customHeight="1">
      <c r="A87" s="82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4"/>
      <c r="AA87" s="82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4"/>
      <c r="BA87" s="82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4"/>
    </row>
    <row r="88" spans="1:76" ht="8" customHeight="1">
      <c r="A88" s="82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4"/>
      <c r="AA88" s="82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4"/>
      <c r="BA88" s="82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4"/>
    </row>
    <row r="89" spans="1:76" ht="7.25" customHeight="1">
      <c r="A89" s="82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4"/>
      <c r="AA89" s="82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4"/>
      <c r="BA89" s="82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4"/>
    </row>
    <row r="90" spans="1:76" ht="7.25" customHeight="1">
      <c r="A90" s="82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4"/>
      <c r="AA90" s="82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4"/>
      <c r="BA90" s="82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4"/>
    </row>
    <row r="91" spans="1:76" ht="7.25" customHeight="1">
      <c r="A91" s="82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4"/>
      <c r="AA91" s="82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4"/>
      <c r="BA91" s="82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4"/>
    </row>
    <row r="92" spans="1:76" ht="7.25" customHeight="1">
      <c r="A92" s="82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4"/>
      <c r="AA92" s="82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4"/>
      <c r="BA92" s="82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4"/>
    </row>
    <row r="93" spans="1:76" ht="7.25" customHeight="1">
      <c r="A93" s="82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4"/>
      <c r="AA93" s="82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4"/>
      <c r="BA93" s="82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4"/>
    </row>
    <row r="94" spans="1:76" ht="7.25" customHeight="1">
      <c r="A94" s="82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4"/>
      <c r="AA94" s="82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4"/>
      <c r="BA94" s="82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4"/>
    </row>
    <row r="95" spans="1:76" ht="7.25" customHeight="1">
      <c r="A95" s="82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4"/>
      <c r="AA95" s="82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4"/>
      <c r="BA95" s="82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4"/>
    </row>
    <row r="96" spans="1:76" ht="7.25" customHeight="1">
      <c r="A96" s="82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4"/>
      <c r="AA96" s="82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4"/>
      <c r="BA96" s="82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4"/>
    </row>
    <row r="97" spans="1:76" ht="7.25" customHeight="1">
      <c r="A97" s="82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4"/>
      <c r="AA97" s="82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4"/>
      <c r="BA97" s="82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4"/>
    </row>
    <row r="98" spans="1:76" ht="7.25" customHeight="1">
      <c r="A98" s="82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4"/>
      <c r="AA98" s="82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4"/>
      <c r="BA98" s="82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4"/>
    </row>
    <row r="99" spans="1:76" ht="7.25" customHeight="1">
      <c r="A99" s="82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4"/>
      <c r="AA99" s="82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4"/>
      <c r="BA99" s="82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4"/>
    </row>
    <row r="100" spans="1:76" ht="7.25" customHeight="1">
      <c r="A100" s="82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4"/>
      <c r="AA100" s="82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4"/>
      <c r="BA100" s="82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4"/>
    </row>
    <row r="101" spans="1:76" ht="7.25" customHeight="1">
      <c r="A101" s="82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4"/>
      <c r="AA101" s="82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4"/>
      <c r="BA101" s="82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4"/>
    </row>
    <row r="102" spans="1:76" ht="7.25" customHeight="1">
      <c r="A102" s="82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4"/>
      <c r="AA102" s="82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4"/>
      <c r="BA102" s="82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4"/>
    </row>
    <row r="103" spans="1:76" ht="7.25" customHeight="1">
      <c r="A103" s="82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4"/>
      <c r="AA103" s="82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4"/>
      <c r="BA103" s="82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4"/>
    </row>
    <row r="104" spans="1:76" ht="7.25" customHeight="1">
      <c r="A104" s="82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4"/>
      <c r="AA104" s="82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4"/>
      <c r="BA104" s="82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  <c r="BX104" s="84"/>
    </row>
    <row r="105" spans="1:76" ht="7.25" customHeight="1">
      <c r="A105" s="82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4"/>
      <c r="AA105" s="82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4"/>
      <c r="BA105" s="82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4"/>
    </row>
    <row r="106" spans="1:76" ht="7.25" customHeight="1">
      <c r="A106" s="82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4"/>
      <c r="AA106" s="82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4"/>
      <c r="BA106" s="82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4"/>
    </row>
    <row r="107" spans="1:76" ht="7.25" customHeight="1">
      <c r="A107" s="82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4"/>
      <c r="AA107" s="82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4"/>
      <c r="BA107" s="82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4"/>
    </row>
    <row r="108" spans="1:76" ht="7.25" customHeight="1">
      <c r="A108" s="82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4"/>
      <c r="AA108" s="82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4"/>
      <c r="BA108" s="82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4"/>
    </row>
    <row r="109" spans="1:76" ht="7.25" customHeight="1">
      <c r="A109" s="82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4"/>
      <c r="AA109" s="82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4"/>
      <c r="BA109" s="82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4"/>
    </row>
    <row r="110" spans="1:76" ht="7.25" customHeight="1">
      <c r="A110" s="82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4"/>
      <c r="AA110" s="82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4"/>
      <c r="BA110" s="82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4"/>
    </row>
    <row r="111" spans="1:76" ht="7.25" customHeight="1">
      <c r="A111" s="82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4"/>
      <c r="AA111" s="82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4"/>
      <c r="BA111" s="82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4"/>
    </row>
    <row r="112" spans="1:76" ht="7.25" customHeight="1">
      <c r="A112" s="82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4"/>
      <c r="AA112" s="82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4"/>
      <c r="BA112" s="82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4"/>
    </row>
    <row r="113" spans="1:76" ht="7.25" customHeight="1">
      <c r="A113" s="82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4"/>
      <c r="AA113" s="82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4"/>
      <c r="BA113" s="82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  <c r="BX113" s="84"/>
    </row>
    <row r="114" spans="1:76" ht="7.25" customHeight="1">
      <c r="A114" s="82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4"/>
      <c r="AA114" s="82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4"/>
      <c r="BA114" s="82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4"/>
    </row>
    <row r="115" spans="1:76" ht="7.25" customHeight="1">
      <c r="A115" s="82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4"/>
      <c r="AA115" s="82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4"/>
      <c r="BA115" s="82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4"/>
    </row>
    <row r="116" spans="1:76" ht="7.25" customHeight="1">
      <c r="A116" s="82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4"/>
      <c r="AA116" s="82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4"/>
      <c r="BA116" s="82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4"/>
    </row>
    <row r="117" spans="1:76" ht="7.25" customHeight="1">
      <c r="A117" s="82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4"/>
      <c r="AA117" s="82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4"/>
      <c r="BA117" s="82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  <c r="BV117" s="83"/>
      <c r="BW117" s="83"/>
      <c r="BX117" s="84"/>
    </row>
    <row r="118" spans="1:76" ht="7.25" customHeight="1">
      <c r="A118" s="82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4"/>
      <c r="AA118" s="82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4"/>
      <c r="BA118" s="82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4"/>
    </row>
    <row r="119" spans="1:76" ht="7.25" customHeight="1">
      <c r="A119" s="82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4"/>
      <c r="AA119" s="82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4"/>
      <c r="BA119" s="82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  <c r="BW119" s="83"/>
      <c r="BX119" s="84"/>
    </row>
    <row r="120" spans="1:76" ht="7.25" customHeight="1">
      <c r="A120" s="82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4"/>
      <c r="AA120" s="82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4"/>
      <c r="BA120" s="82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  <c r="BX120" s="84"/>
    </row>
    <row r="121" spans="1:76" ht="7.25" customHeight="1">
      <c r="A121" s="82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4"/>
      <c r="AA121" s="82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4"/>
      <c r="BA121" s="82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  <c r="BV121" s="83"/>
      <c r="BW121" s="83"/>
      <c r="BX121" s="84"/>
    </row>
    <row r="122" spans="1:76" ht="7.25" customHeight="1">
      <c r="A122" s="82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4"/>
      <c r="AA122" s="82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4"/>
      <c r="BA122" s="82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  <c r="BX122" s="84"/>
    </row>
    <row r="123" spans="1:76" ht="7.25" customHeight="1">
      <c r="A123" s="82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4"/>
      <c r="AA123" s="82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4"/>
      <c r="BA123" s="82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3"/>
      <c r="BP123" s="83"/>
      <c r="BQ123" s="83"/>
      <c r="BR123" s="83"/>
      <c r="BS123" s="83"/>
      <c r="BT123" s="83"/>
      <c r="BU123" s="83"/>
      <c r="BV123" s="83"/>
      <c r="BW123" s="83"/>
      <c r="BX123" s="84"/>
    </row>
    <row r="124" spans="1:76" ht="7.25" customHeight="1">
      <c r="A124" s="82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4"/>
      <c r="AA124" s="82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4"/>
      <c r="BA124" s="82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  <c r="BV124" s="83"/>
      <c r="BW124" s="83"/>
      <c r="BX124" s="84"/>
    </row>
    <row r="125" spans="1:76" ht="7.25" customHeight="1">
      <c r="A125" s="82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4"/>
      <c r="AA125" s="82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4"/>
      <c r="BA125" s="82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83"/>
      <c r="BW125" s="83"/>
      <c r="BX125" s="84"/>
    </row>
    <row r="126" spans="1:76" ht="7.25" customHeight="1">
      <c r="A126" s="82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4"/>
      <c r="AA126" s="82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4"/>
      <c r="BA126" s="82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83"/>
      <c r="BW126" s="83"/>
      <c r="BX126" s="84"/>
    </row>
    <row r="127" spans="1:76" ht="7.25" customHeight="1">
      <c r="A127" s="82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4"/>
      <c r="AA127" s="82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4"/>
      <c r="BA127" s="82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  <c r="BV127" s="83"/>
      <c r="BW127" s="83"/>
      <c r="BX127" s="84"/>
    </row>
    <row r="128" spans="1:76" ht="7.25" customHeight="1">
      <c r="A128" s="85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7"/>
      <c r="AA128" s="85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7"/>
      <c r="BA128" s="85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7"/>
    </row>
    <row r="129" ht="7.25" customHeight="1"/>
    <row r="130" ht="7.25" customHeight="1"/>
    <row r="131" ht="7.25" customHeight="1"/>
    <row r="132" ht="7.25" customHeight="1"/>
    <row r="133" ht="7.25" customHeight="1"/>
    <row r="134" ht="7.25" customHeight="1"/>
    <row r="135" ht="7.25" customHeight="1"/>
    <row r="136" ht="7.25" customHeight="1"/>
    <row r="137" ht="7.25" customHeight="1"/>
    <row r="138" ht="7.25" customHeight="1"/>
  </sheetData>
  <sheetProtection sheet="1" objects="1" scenarios="1" selectLockedCells="1"/>
  <mergeCells count="289">
    <mergeCell ref="A63:X64"/>
    <mergeCell ref="AA63:AX64"/>
    <mergeCell ref="BA63:BX64"/>
    <mergeCell ref="A65:X128"/>
    <mergeCell ref="AA65:AX128"/>
    <mergeCell ref="BA65:BX128"/>
    <mergeCell ref="A19:H20"/>
    <mergeCell ref="A21:H22"/>
    <mergeCell ref="I21:P22"/>
    <mergeCell ref="Q21:X22"/>
    <mergeCell ref="I19:L20"/>
    <mergeCell ref="M19:P20"/>
    <mergeCell ref="A29:B30"/>
    <mergeCell ref="C29:H30"/>
    <mergeCell ref="I29:K30"/>
    <mergeCell ref="V29:X30"/>
    <mergeCell ref="L29:U30"/>
    <mergeCell ref="A27:H28"/>
    <mergeCell ref="I25:N26"/>
    <mergeCell ref="A23:H24"/>
    <mergeCell ref="A25:H26"/>
    <mergeCell ref="I23:N24"/>
    <mergeCell ref="O23:P24"/>
    <mergeCell ref="O25:P26"/>
    <mergeCell ref="T16:X18"/>
    <mergeCell ref="K16:S18"/>
    <mergeCell ref="A1:I2"/>
    <mergeCell ref="A3:I4"/>
    <mergeCell ref="A5:I6"/>
    <mergeCell ref="A7:I8"/>
    <mergeCell ref="A9:I10"/>
    <mergeCell ref="A11:I12"/>
    <mergeCell ref="G16:J18"/>
    <mergeCell ref="A16:F18"/>
    <mergeCell ref="J1:X2"/>
    <mergeCell ref="J3:X4"/>
    <mergeCell ref="J5:X6"/>
    <mergeCell ref="J7:X8"/>
    <mergeCell ref="J9:X10"/>
    <mergeCell ref="J11:X12"/>
    <mergeCell ref="J13:X14"/>
    <mergeCell ref="A13:I14"/>
    <mergeCell ref="Q25:V26"/>
    <mergeCell ref="W25:X26"/>
    <mergeCell ref="I27:N28"/>
    <mergeCell ref="O27:P28"/>
    <mergeCell ref="Q27:V28"/>
    <mergeCell ref="W27:X28"/>
    <mergeCell ref="A31:B32"/>
    <mergeCell ref="C31:H32"/>
    <mergeCell ref="I31:K32"/>
    <mergeCell ref="L31:U32"/>
    <mergeCell ref="V31:X32"/>
    <mergeCell ref="A33:B34"/>
    <mergeCell ref="C33:H34"/>
    <mergeCell ref="I33:K34"/>
    <mergeCell ref="L33:U34"/>
    <mergeCell ref="V33:X34"/>
    <mergeCell ref="A35:B36"/>
    <mergeCell ref="C35:H36"/>
    <mergeCell ref="I35:K36"/>
    <mergeCell ref="L35:U36"/>
    <mergeCell ref="V35:X36"/>
    <mergeCell ref="A37:B38"/>
    <mergeCell ref="C37:H38"/>
    <mergeCell ref="I37:K38"/>
    <mergeCell ref="L37:U38"/>
    <mergeCell ref="V37:X38"/>
    <mergeCell ref="A39:B40"/>
    <mergeCell ref="C39:H40"/>
    <mergeCell ref="I39:K40"/>
    <mergeCell ref="L39:U40"/>
    <mergeCell ref="V39:X40"/>
    <mergeCell ref="A41:B42"/>
    <mergeCell ref="C41:H42"/>
    <mergeCell ref="I41:K42"/>
    <mergeCell ref="L41:U42"/>
    <mergeCell ref="V41:X42"/>
    <mergeCell ref="A50:X51"/>
    <mergeCell ref="A52:X52"/>
    <mergeCell ref="A43:B44"/>
    <mergeCell ref="C43:H44"/>
    <mergeCell ref="I43:K44"/>
    <mergeCell ref="L43:U44"/>
    <mergeCell ref="V43:X44"/>
    <mergeCell ref="A45:B46"/>
    <mergeCell ref="C45:H46"/>
    <mergeCell ref="I45:K46"/>
    <mergeCell ref="L45:U46"/>
    <mergeCell ref="V45:X46"/>
    <mergeCell ref="A47:B48"/>
    <mergeCell ref="C47:H48"/>
    <mergeCell ref="I47:K48"/>
    <mergeCell ref="L47:U48"/>
    <mergeCell ref="V47:X48"/>
    <mergeCell ref="A59:X59"/>
    <mergeCell ref="A60:X60"/>
    <mergeCell ref="A61:X61"/>
    <mergeCell ref="A62:X62"/>
    <mergeCell ref="AA61:AX61"/>
    <mergeCell ref="AA62:AX62"/>
    <mergeCell ref="A53:X53"/>
    <mergeCell ref="A54:X54"/>
    <mergeCell ref="A55:X55"/>
    <mergeCell ref="A56:X56"/>
    <mergeCell ref="A57:X57"/>
    <mergeCell ref="A58:X58"/>
    <mergeCell ref="Q19:T20"/>
    <mergeCell ref="U19:X20"/>
    <mergeCell ref="AA21:AH22"/>
    <mergeCell ref="AI21:AP22"/>
    <mergeCell ref="AQ21:AX22"/>
    <mergeCell ref="AA23:AH24"/>
    <mergeCell ref="AI23:AN24"/>
    <mergeCell ref="AO23:AP24"/>
    <mergeCell ref="AQ23:AV24"/>
    <mergeCell ref="AW23:AX24"/>
    <mergeCell ref="Q23:V24"/>
    <mergeCell ref="W23:X24"/>
    <mergeCell ref="AA16:AF18"/>
    <mergeCell ref="AG16:AJ18"/>
    <mergeCell ref="AK16:AS18"/>
    <mergeCell ref="AT16:AX18"/>
    <mergeCell ref="AA19:AH20"/>
    <mergeCell ref="AI19:AL20"/>
    <mergeCell ref="AM19:AP20"/>
    <mergeCell ref="AQ19:AT20"/>
    <mergeCell ref="AU19:AX20"/>
    <mergeCell ref="AA25:AH26"/>
    <mergeCell ref="AI25:AN26"/>
    <mergeCell ref="AO25:AP26"/>
    <mergeCell ref="AQ25:AV26"/>
    <mergeCell ref="AW25:AX26"/>
    <mergeCell ref="AA27:AH28"/>
    <mergeCell ref="AI27:AN28"/>
    <mergeCell ref="AO27:AP28"/>
    <mergeCell ref="AQ27:AV28"/>
    <mergeCell ref="AW27:AX28"/>
    <mergeCell ref="AA29:AB30"/>
    <mergeCell ref="AC29:AH30"/>
    <mergeCell ref="AI29:AK30"/>
    <mergeCell ref="AL29:AU30"/>
    <mergeCell ref="AV29:AX30"/>
    <mergeCell ref="AA31:AB32"/>
    <mergeCell ref="AC31:AH32"/>
    <mergeCell ref="AI31:AK32"/>
    <mergeCell ref="AL31:AU32"/>
    <mergeCell ref="AV31:AX32"/>
    <mergeCell ref="AA33:AB34"/>
    <mergeCell ref="AC33:AH34"/>
    <mergeCell ref="AI33:AK34"/>
    <mergeCell ref="AL33:AU34"/>
    <mergeCell ref="AV33:AX34"/>
    <mergeCell ref="AA35:AB36"/>
    <mergeCell ref="AC35:AH36"/>
    <mergeCell ref="AI35:AK36"/>
    <mergeCell ref="AL35:AU36"/>
    <mergeCell ref="AV35:AX36"/>
    <mergeCell ref="AA37:AB38"/>
    <mergeCell ref="AC37:AH38"/>
    <mergeCell ref="AI37:AK38"/>
    <mergeCell ref="AL37:AU38"/>
    <mergeCell ref="AV37:AX38"/>
    <mergeCell ref="AA39:AB40"/>
    <mergeCell ref="AC39:AH40"/>
    <mergeCell ref="AI39:AK40"/>
    <mergeCell ref="AL39:AU40"/>
    <mergeCell ref="AV39:AX40"/>
    <mergeCell ref="AI45:AK46"/>
    <mergeCell ref="AL45:AU46"/>
    <mergeCell ref="AV45:AX46"/>
    <mergeCell ref="AA50:AX51"/>
    <mergeCell ref="AA41:AB42"/>
    <mergeCell ref="AC41:AH42"/>
    <mergeCell ref="AI41:AK42"/>
    <mergeCell ref="AL41:AU42"/>
    <mergeCell ref="AV41:AX42"/>
    <mergeCell ref="AA43:AB44"/>
    <mergeCell ref="AC43:AH44"/>
    <mergeCell ref="AI43:AK44"/>
    <mergeCell ref="AL43:AU44"/>
    <mergeCell ref="AV43:AX44"/>
    <mergeCell ref="AA47:AB48"/>
    <mergeCell ref="AC47:AH48"/>
    <mergeCell ref="AI47:AK48"/>
    <mergeCell ref="AL47:AU48"/>
    <mergeCell ref="AV47:AX48"/>
    <mergeCell ref="BT16:BX18"/>
    <mergeCell ref="BA19:BH20"/>
    <mergeCell ref="BI19:BL20"/>
    <mergeCell ref="BM19:BP20"/>
    <mergeCell ref="BQ19:BT20"/>
    <mergeCell ref="BU19:BX20"/>
    <mergeCell ref="AA58:AX58"/>
    <mergeCell ref="AA59:AX59"/>
    <mergeCell ref="AA60:AX60"/>
    <mergeCell ref="BA16:BF18"/>
    <mergeCell ref="BG16:BJ18"/>
    <mergeCell ref="BK16:BS18"/>
    <mergeCell ref="BA21:BH22"/>
    <mergeCell ref="BI21:BP22"/>
    <mergeCell ref="BQ21:BX22"/>
    <mergeCell ref="BA23:BH24"/>
    <mergeCell ref="AA52:AX52"/>
    <mergeCell ref="AA53:AX53"/>
    <mergeCell ref="AA54:AX54"/>
    <mergeCell ref="AA55:AX55"/>
    <mergeCell ref="AA56:AX56"/>
    <mergeCell ref="AA57:AX57"/>
    <mergeCell ref="AA45:AB46"/>
    <mergeCell ref="AC45:AH46"/>
    <mergeCell ref="BI23:BN24"/>
    <mergeCell ref="BO23:BP24"/>
    <mergeCell ref="BQ23:BV24"/>
    <mergeCell ref="BW23:BX24"/>
    <mergeCell ref="BA25:BH26"/>
    <mergeCell ref="BI25:BN26"/>
    <mergeCell ref="BO25:BP26"/>
    <mergeCell ref="BQ25:BV26"/>
    <mergeCell ref="BW25:BX26"/>
    <mergeCell ref="BA27:BH28"/>
    <mergeCell ref="BI27:BN28"/>
    <mergeCell ref="BO27:BP28"/>
    <mergeCell ref="BQ27:BV28"/>
    <mergeCell ref="BW27:BX28"/>
    <mergeCell ref="BA29:BB30"/>
    <mergeCell ref="BC29:BH30"/>
    <mergeCell ref="BI29:BK30"/>
    <mergeCell ref="BL29:BU30"/>
    <mergeCell ref="BV29:BX30"/>
    <mergeCell ref="BA31:BB32"/>
    <mergeCell ref="BC31:BH32"/>
    <mergeCell ref="BI31:BK32"/>
    <mergeCell ref="BL31:BU32"/>
    <mergeCell ref="BV31:BX32"/>
    <mergeCell ref="BA33:BB34"/>
    <mergeCell ref="BC33:BH34"/>
    <mergeCell ref="BI33:BK34"/>
    <mergeCell ref="BL33:BU34"/>
    <mergeCell ref="BV33:BX34"/>
    <mergeCell ref="BA41:BB42"/>
    <mergeCell ref="BC41:BH42"/>
    <mergeCell ref="BI41:BK42"/>
    <mergeCell ref="BL41:BU42"/>
    <mergeCell ref="BV41:BX42"/>
    <mergeCell ref="BA35:BB36"/>
    <mergeCell ref="BC35:BH36"/>
    <mergeCell ref="BI35:BK36"/>
    <mergeCell ref="BL35:BU36"/>
    <mergeCell ref="BV35:BX36"/>
    <mergeCell ref="BA37:BB38"/>
    <mergeCell ref="BC37:BH38"/>
    <mergeCell ref="BI37:BK38"/>
    <mergeCell ref="BL37:BU38"/>
    <mergeCell ref="BV37:BX38"/>
    <mergeCell ref="BA59:BX59"/>
    <mergeCell ref="BA60:BX60"/>
    <mergeCell ref="BA61:BX61"/>
    <mergeCell ref="BA62:BX62"/>
    <mergeCell ref="BA50:BX51"/>
    <mergeCell ref="BA52:BX52"/>
    <mergeCell ref="BA53:BX53"/>
    <mergeCell ref="BA54:BX54"/>
    <mergeCell ref="BA55:BX55"/>
    <mergeCell ref="BA56:BX56"/>
    <mergeCell ref="BA47:BB48"/>
    <mergeCell ref="BC47:BH48"/>
    <mergeCell ref="BI47:BK48"/>
    <mergeCell ref="BL47:BU48"/>
    <mergeCell ref="BV47:BX48"/>
    <mergeCell ref="AA1:AX14"/>
    <mergeCell ref="BA1:BX14"/>
    <mergeCell ref="BA57:BX57"/>
    <mergeCell ref="BA58:BX58"/>
    <mergeCell ref="BA43:BB44"/>
    <mergeCell ref="BC43:BH44"/>
    <mergeCell ref="BI43:BK44"/>
    <mergeCell ref="BL43:BU44"/>
    <mergeCell ref="BV43:BX44"/>
    <mergeCell ref="BA45:BB46"/>
    <mergeCell ref="BC45:BH46"/>
    <mergeCell ref="BI45:BK46"/>
    <mergeCell ref="BL45:BU46"/>
    <mergeCell ref="BV45:BX46"/>
    <mergeCell ref="BA39:BB40"/>
    <mergeCell ref="BC39:BH40"/>
    <mergeCell ref="BI39:BK40"/>
    <mergeCell ref="BL39:BU40"/>
    <mergeCell ref="BV39:BX40"/>
  </mergeCells>
  <phoneticPr fontId="13" type="noConversion"/>
  <pageMargins left="0.25" right="0.25" top="0.59722222222222221" bottom="0.75" header="0.16666666666666666" footer="0.3"/>
  <pageSetup paperSize="9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88900</xdr:rowOff>
                  </from>
                  <to>
                    <xdr:col>1</xdr:col>
                    <xdr:colOff>101600</xdr:colOff>
                    <xdr:row>32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63500</xdr:rowOff>
                  </from>
                  <to>
                    <xdr:col>2</xdr:col>
                    <xdr:colOff>25400</xdr:colOff>
                    <xdr:row>34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88900</xdr:rowOff>
                  </from>
                  <to>
                    <xdr:col>2</xdr:col>
                    <xdr:colOff>12700</xdr:colOff>
                    <xdr:row>36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88900</xdr:rowOff>
                  </from>
                  <to>
                    <xdr:col>2</xdr:col>
                    <xdr:colOff>0</xdr:colOff>
                    <xdr:row>38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37</xdr:row>
                    <xdr:rowOff>88900</xdr:rowOff>
                  </from>
                  <to>
                    <xdr:col>1</xdr:col>
                    <xdr:colOff>101600</xdr:colOff>
                    <xdr:row>40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76200</xdr:rowOff>
                  </from>
                  <to>
                    <xdr:col>1</xdr:col>
                    <xdr:colOff>101600</xdr:colOff>
                    <xdr:row>42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76200</xdr:rowOff>
                  </from>
                  <to>
                    <xdr:col>1</xdr:col>
                    <xdr:colOff>101600</xdr:colOff>
                    <xdr:row>44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88900</xdr:rowOff>
                  </from>
                  <to>
                    <xdr:col>1</xdr:col>
                    <xdr:colOff>88900</xdr:colOff>
                    <xdr:row>46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26</xdr:col>
                    <xdr:colOff>12700</xdr:colOff>
                    <xdr:row>29</xdr:row>
                    <xdr:rowOff>76200</xdr:rowOff>
                  </from>
                  <to>
                    <xdr:col>28</xdr:col>
                    <xdr:colOff>12700</xdr:colOff>
                    <xdr:row>32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26</xdr:col>
                    <xdr:colOff>12700</xdr:colOff>
                    <xdr:row>31</xdr:row>
                    <xdr:rowOff>88900</xdr:rowOff>
                  </from>
                  <to>
                    <xdr:col>27</xdr:col>
                    <xdr:colOff>101600</xdr:colOff>
                    <xdr:row>34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26</xdr:col>
                    <xdr:colOff>12700</xdr:colOff>
                    <xdr:row>33</xdr:row>
                    <xdr:rowOff>88900</xdr:rowOff>
                  </from>
                  <to>
                    <xdr:col>28</xdr:col>
                    <xdr:colOff>25400</xdr:colOff>
                    <xdr:row>36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26</xdr:col>
                    <xdr:colOff>12700</xdr:colOff>
                    <xdr:row>35</xdr:row>
                    <xdr:rowOff>88900</xdr:rowOff>
                  </from>
                  <to>
                    <xdr:col>28</xdr:col>
                    <xdr:colOff>12700</xdr:colOff>
                    <xdr:row>38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26</xdr:col>
                    <xdr:colOff>12700</xdr:colOff>
                    <xdr:row>37</xdr:row>
                    <xdr:rowOff>88900</xdr:rowOff>
                  </from>
                  <to>
                    <xdr:col>28</xdr:col>
                    <xdr:colOff>12700</xdr:colOff>
                    <xdr:row>40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26</xdr:col>
                    <xdr:colOff>12700</xdr:colOff>
                    <xdr:row>39</xdr:row>
                    <xdr:rowOff>76200</xdr:rowOff>
                  </from>
                  <to>
                    <xdr:col>28</xdr:col>
                    <xdr:colOff>12700</xdr:colOff>
                    <xdr:row>42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26</xdr:col>
                    <xdr:colOff>12700</xdr:colOff>
                    <xdr:row>41</xdr:row>
                    <xdr:rowOff>76200</xdr:rowOff>
                  </from>
                  <to>
                    <xdr:col>28</xdr:col>
                    <xdr:colOff>12700</xdr:colOff>
                    <xdr:row>44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26</xdr:col>
                    <xdr:colOff>12700</xdr:colOff>
                    <xdr:row>43</xdr:row>
                    <xdr:rowOff>88900</xdr:rowOff>
                  </from>
                  <to>
                    <xdr:col>28</xdr:col>
                    <xdr:colOff>25400</xdr:colOff>
                    <xdr:row>46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52</xdr:col>
                    <xdr:colOff>12700</xdr:colOff>
                    <xdr:row>29</xdr:row>
                    <xdr:rowOff>88900</xdr:rowOff>
                  </from>
                  <to>
                    <xdr:col>54</xdr:col>
                    <xdr:colOff>25400</xdr:colOff>
                    <xdr:row>32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52</xdr:col>
                    <xdr:colOff>12700</xdr:colOff>
                    <xdr:row>31</xdr:row>
                    <xdr:rowOff>88900</xdr:rowOff>
                  </from>
                  <to>
                    <xdr:col>54</xdr:col>
                    <xdr:colOff>25400</xdr:colOff>
                    <xdr:row>34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52</xdr:col>
                    <xdr:colOff>12700</xdr:colOff>
                    <xdr:row>33</xdr:row>
                    <xdr:rowOff>88900</xdr:rowOff>
                  </from>
                  <to>
                    <xdr:col>54</xdr:col>
                    <xdr:colOff>25400</xdr:colOff>
                    <xdr:row>36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52</xdr:col>
                    <xdr:colOff>12700</xdr:colOff>
                    <xdr:row>35</xdr:row>
                    <xdr:rowOff>76200</xdr:rowOff>
                  </from>
                  <to>
                    <xdr:col>54</xdr:col>
                    <xdr:colOff>12700</xdr:colOff>
                    <xdr:row>38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52</xdr:col>
                    <xdr:colOff>12700</xdr:colOff>
                    <xdr:row>37</xdr:row>
                    <xdr:rowOff>76200</xdr:rowOff>
                  </from>
                  <to>
                    <xdr:col>53</xdr:col>
                    <xdr:colOff>101600</xdr:colOff>
                    <xdr:row>40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52</xdr:col>
                    <xdr:colOff>12700</xdr:colOff>
                    <xdr:row>39</xdr:row>
                    <xdr:rowOff>63500</xdr:rowOff>
                  </from>
                  <to>
                    <xdr:col>54</xdr:col>
                    <xdr:colOff>0</xdr:colOff>
                    <xdr:row>42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52</xdr:col>
                    <xdr:colOff>12700</xdr:colOff>
                    <xdr:row>41</xdr:row>
                    <xdr:rowOff>76200</xdr:rowOff>
                  </from>
                  <to>
                    <xdr:col>54</xdr:col>
                    <xdr:colOff>0</xdr:colOff>
                    <xdr:row>44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52</xdr:col>
                    <xdr:colOff>12700</xdr:colOff>
                    <xdr:row>43</xdr:row>
                    <xdr:rowOff>88900</xdr:rowOff>
                  </from>
                  <to>
                    <xdr:col>54</xdr:col>
                    <xdr:colOff>0</xdr:colOff>
                    <xdr:row>46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14</xdr:col>
                    <xdr:colOff>12700</xdr:colOff>
                    <xdr:row>21</xdr:row>
                    <xdr:rowOff>88900</xdr:rowOff>
                  </from>
                  <to>
                    <xdr:col>16</xdr:col>
                    <xdr:colOff>0</xdr:colOff>
                    <xdr:row>24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14</xdr:col>
                    <xdr:colOff>12700</xdr:colOff>
                    <xdr:row>23</xdr:row>
                    <xdr:rowOff>88900</xdr:rowOff>
                  </from>
                  <to>
                    <xdr:col>15</xdr:col>
                    <xdr:colOff>101600</xdr:colOff>
                    <xdr:row>26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14</xdr:col>
                    <xdr:colOff>12700</xdr:colOff>
                    <xdr:row>25</xdr:row>
                    <xdr:rowOff>88900</xdr:rowOff>
                  </from>
                  <to>
                    <xdr:col>15</xdr:col>
                    <xdr:colOff>101600</xdr:colOff>
                    <xdr:row>28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22</xdr:col>
                    <xdr:colOff>12700</xdr:colOff>
                    <xdr:row>21</xdr:row>
                    <xdr:rowOff>76200</xdr:rowOff>
                  </from>
                  <to>
                    <xdr:col>24</xdr:col>
                    <xdr:colOff>0</xdr:colOff>
                    <xdr:row>24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22</xdr:col>
                    <xdr:colOff>12700</xdr:colOff>
                    <xdr:row>23</xdr:row>
                    <xdr:rowOff>76200</xdr:rowOff>
                  </from>
                  <to>
                    <xdr:col>24</xdr:col>
                    <xdr:colOff>0</xdr:colOff>
                    <xdr:row>26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22</xdr:col>
                    <xdr:colOff>12700</xdr:colOff>
                    <xdr:row>25</xdr:row>
                    <xdr:rowOff>76200</xdr:rowOff>
                  </from>
                  <to>
                    <xdr:col>23</xdr:col>
                    <xdr:colOff>101600</xdr:colOff>
                    <xdr:row>28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48</xdr:col>
                    <xdr:colOff>12700</xdr:colOff>
                    <xdr:row>21</xdr:row>
                    <xdr:rowOff>76200</xdr:rowOff>
                  </from>
                  <to>
                    <xdr:col>50</xdr:col>
                    <xdr:colOff>0</xdr:colOff>
                    <xdr:row>24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48</xdr:col>
                    <xdr:colOff>12700</xdr:colOff>
                    <xdr:row>23</xdr:row>
                    <xdr:rowOff>76200</xdr:rowOff>
                  </from>
                  <to>
                    <xdr:col>50</xdr:col>
                    <xdr:colOff>0</xdr:colOff>
                    <xdr:row>26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48</xdr:col>
                    <xdr:colOff>12700</xdr:colOff>
                    <xdr:row>25</xdr:row>
                    <xdr:rowOff>76200</xdr:rowOff>
                  </from>
                  <to>
                    <xdr:col>49</xdr:col>
                    <xdr:colOff>101600</xdr:colOff>
                    <xdr:row>28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74</xdr:col>
                    <xdr:colOff>12700</xdr:colOff>
                    <xdr:row>21</xdr:row>
                    <xdr:rowOff>76200</xdr:rowOff>
                  </from>
                  <to>
                    <xdr:col>76</xdr:col>
                    <xdr:colOff>0</xdr:colOff>
                    <xdr:row>24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74</xdr:col>
                    <xdr:colOff>12700</xdr:colOff>
                    <xdr:row>23</xdr:row>
                    <xdr:rowOff>76200</xdr:rowOff>
                  </from>
                  <to>
                    <xdr:col>76</xdr:col>
                    <xdr:colOff>0</xdr:colOff>
                    <xdr:row>26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74</xdr:col>
                    <xdr:colOff>12700</xdr:colOff>
                    <xdr:row>25</xdr:row>
                    <xdr:rowOff>76200</xdr:rowOff>
                  </from>
                  <to>
                    <xdr:col>75</xdr:col>
                    <xdr:colOff>101600</xdr:colOff>
                    <xdr:row>28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40</xdr:col>
                    <xdr:colOff>12700</xdr:colOff>
                    <xdr:row>21</xdr:row>
                    <xdr:rowOff>88900</xdr:rowOff>
                  </from>
                  <to>
                    <xdr:col>42</xdr:col>
                    <xdr:colOff>0</xdr:colOff>
                    <xdr:row>24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>
                <anchor moveWithCells="1">
                  <from>
                    <xdr:col>40</xdr:col>
                    <xdr:colOff>12700</xdr:colOff>
                    <xdr:row>23</xdr:row>
                    <xdr:rowOff>88900</xdr:rowOff>
                  </from>
                  <to>
                    <xdr:col>41</xdr:col>
                    <xdr:colOff>101600</xdr:colOff>
                    <xdr:row>26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>
                <anchor moveWithCells="1">
                  <from>
                    <xdr:col>40</xdr:col>
                    <xdr:colOff>12700</xdr:colOff>
                    <xdr:row>25</xdr:row>
                    <xdr:rowOff>88900</xdr:rowOff>
                  </from>
                  <to>
                    <xdr:col>41</xdr:col>
                    <xdr:colOff>101600</xdr:colOff>
                    <xdr:row>28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>
                <anchor moveWithCells="1">
                  <from>
                    <xdr:col>66</xdr:col>
                    <xdr:colOff>12700</xdr:colOff>
                    <xdr:row>21</xdr:row>
                    <xdr:rowOff>88900</xdr:rowOff>
                  </from>
                  <to>
                    <xdr:col>68</xdr:col>
                    <xdr:colOff>0</xdr:colOff>
                    <xdr:row>24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7" r:id="rId43" name="Check Box 43">
              <controlPr defaultSize="0" autoFill="0" autoLine="0" autoPict="0">
                <anchor moveWithCells="1">
                  <from>
                    <xdr:col>66</xdr:col>
                    <xdr:colOff>12700</xdr:colOff>
                    <xdr:row>23</xdr:row>
                    <xdr:rowOff>88900</xdr:rowOff>
                  </from>
                  <to>
                    <xdr:col>67</xdr:col>
                    <xdr:colOff>101600</xdr:colOff>
                    <xdr:row>26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8" r:id="rId44" name="Check Box 44">
              <controlPr defaultSize="0" autoFill="0" autoLine="0" autoPict="0">
                <anchor moveWithCells="1">
                  <from>
                    <xdr:col>66</xdr:col>
                    <xdr:colOff>12700</xdr:colOff>
                    <xdr:row>25</xdr:row>
                    <xdr:rowOff>88900</xdr:rowOff>
                  </from>
                  <to>
                    <xdr:col>67</xdr:col>
                    <xdr:colOff>101600</xdr:colOff>
                    <xdr:row>28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4" r:id="rId45" name="Check Box 50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88900</xdr:rowOff>
                  </from>
                  <to>
                    <xdr:col>1</xdr:col>
                    <xdr:colOff>101600</xdr:colOff>
                    <xdr:row>48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5" r:id="rId46" name="Check Box 51">
              <controlPr defaultSize="0" autoFill="0" autoLine="0" autoPict="0">
                <anchor moveWithCells="1">
                  <from>
                    <xdr:col>26</xdr:col>
                    <xdr:colOff>12700</xdr:colOff>
                    <xdr:row>45</xdr:row>
                    <xdr:rowOff>76200</xdr:rowOff>
                  </from>
                  <to>
                    <xdr:col>28</xdr:col>
                    <xdr:colOff>12700</xdr:colOff>
                    <xdr:row>48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6" r:id="rId47" name="Check Box 52">
              <controlPr defaultSize="0" autoFill="0" autoLine="0" autoPict="0">
                <anchor moveWithCells="1">
                  <from>
                    <xdr:col>52</xdr:col>
                    <xdr:colOff>12700</xdr:colOff>
                    <xdr:row>45</xdr:row>
                    <xdr:rowOff>76200</xdr:rowOff>
                  </from>
                  <to>
                    <xdr:col>54</xdr:col>
                    <xdr:colOff>0</xdr:colOff>
                    <xdr:row>48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2" sqref="C2"/>
    </sheetView>
  </sheetViews>
  <sheetFormatPr baseColWidth="10" defaultColWidth="8.83203125" defaultRowHeight="14" x14ac:dyDescent="0"/>
  <cols>
    <col min="1" max="1" width="9.83203125" bestFit="1" customWidth="1"/>
  </cols>
  <sheetData>
    <row r="1" spans="1:6">
      <c r="A1" s="2" t="s">
        <v>27</v>
      </c>
      <c r="B1" s="2" t="s">
        <v>28</v>
      </c>
    </row>
    <row r="2" spans="1:6">
      <c r="A2" s="3" t="s">
        <v>19</v>
      </c>
      <c r="B2" s="3" t="b">
        <v>0</v>
      </c>
      <c r="C2" s="3"/>
      <c r="D2" s="3"/>
      <c r="E2" s="3"/>
      <c r="F2" s="3"/>
    </row>
    <row r="3" spans="1:6">
      <c r="A3" s="3" t="s">
        <v>20</v>
      </c>
      <c r="B3" s="3" t="b">
        <v>0</v>
      </c>
      <c r="C3" s="3"/>
      <c r="D3" s="3"/>
      <c r="E3" s="3"/>
      <c r="F3" s="3"/>
    </row>
    <row r="4" spans="1:6">
      <c r="A4" s="3" t="s">
        <v>21</v>
      </c>
      <c r="B4" s="3" t="b">
        <v>0</v>
      </c>
      <c r="C4" s="3"/>
      <c r="D4" s="3"/>
      <c r="E4" s="3"/>
      <c r="F4" s="3"/>
    </row>
    <row r="5" spans="1:6">
      <c r="A5" s="3" t="s">
        <v>22</v>
      </c>
      <c r="B5" s="3" t="b">
        <v>0</v>
      </c>
      <c r="C5" s="3"/>
      <c r="D5" s="3"/>
      <c r="E5" s="3"/>
      <c r="F5" s="3"/>
    </row>
    <row r="6" spans="1:6">
      <c r="A6" s="3" t="s">
        <v>23</v>
      </c>
      <c r="B6" s="3" t="b">
        <v>0</v>
      </c>
      <c r="C6" s="3"/>
      <c r="D6" s="3"/>
      <c r="E6" s="3"/>
      <c r="F6" s="3"/>
    </row>
    <row r="7" spans="1:6">
      <c r="A7" s="3" t="s">
        <v>24</v>
      </c>
      <c r="B7" s="3" t="b">
        <v>0</v>
      </c>
      <c r="C7" s="3"/>
      <c r="D7" s="3"/>
      <c r="E7" s="3"/>
      <c r="F7" s="3"/>
    </row>
    <row r="8" spans="1:6">
      <c r="A8" s="3" t="s">
        <v>25</v>
      </c>
      <c r="B8" s="3" t="b">
        <v>0</v>
      </c>
      <c r="C8" s="3"/>
      <c r="D8" s="3"/>
      <c r="E8" s="3"/>
      <c r="F8" s="3"/>
    </row>
    <row r="9" spans="1:6">
      <c r="A9" s="3" t="s">
        <v>26</v>
      </c>
      <c r="B9" s="3" t="b">
        <v>0</v>
      </c>
      <c r="C9" s="3"/>
      <c r="D9" s="3"/>
      <c r="E9" s="3"/>
      <c r="F9" s="3"/>
    </row>
    <row r="10" spans="1:6">
      <c r="A10" s="4" t="s">
        <v>29</v>
      </c>
      <c r="B10" t="b">
        <v>0</v>
      </c>
    </row>
    <row r="11" spans="1:6">
      <c r="A11" s="4" t="s">
        <v>30</v>
      </c>
      <c r="B11" t="b">
        <v>0</v>
      </c>
    </row>
    <row r="12" spans="1:6">
      <c r="A12" s="4" t="s">
        <v>31</v>
      </c>
      <c r="B12" t="b">
        <v>0</v>
      </c>
    </row>
    <row r="13" spans="1:6">
      <c r="A13" s="4" t="s">
        <v>32</v>
      </c>
      <c r="B13" t="b">
        <v>0</v>
      </c>
    </row>
    <row r="14" spans="1:6">
      <c r="A14" s="4" t="s">
        <v>33</v>
      </c>
      <c r="B14" t="b">
        <v>0</v>
      </c>
    </row>
    <row r="15" spans="1:6">
      <c r="A15" s="4" t="s">
        <v>34</v>
      </c>
      <c r="B15" t="b">
        <v>0</v>
      </c>
    </row>
    <row r="16" spans="1:6">
      <c r="A16" s="4" t="s">
        <v>35</v>
      </c>
      <c r="B16" t="b">
        <v>0</v>
      </c>
    </row>
    <row r="17" spans="1:2">
      <c r="A17" s="4" t="s">
        <v>36</v>
      </c>
      <c r="B17" t="b">
        <v>0</v>
      </c>
    </row>
    <row r="18" spans="1:2">
      <c r="A18" s="4" t="s">
        <v>37</v>
      </c>
      <c r="B18" t="b">
        <v>0</v>
      </c>
    </row>
    <row r="19" spans="1:2">
      <c r="A19" s="4" t="s">
        <v>38</v>
      </c>
      <c r="B19" t="b">
        <v>0</v>
      </c>
    </row>
    <row r="20" spans="1:2">
      <c r="A20" s="4" t="s">
        <v>39</v>
      </c>
      <c r="B20" t="b">
        <v>0</v>
      </c>
    </row>
    <row r="21" spans="1:2">
      <c r="A21" s="4" t="s">
        <v>40</v>
      </c>
      <c r="B21" t="b">
        <v>0</v>
      </c>
    </row>
    <row r="22" spans="1:2">
      <c r="A22" s="4" t="s">
        <v>41</v>
      </c>
      <c r="B22" t="b">
        <v>0</v>
      </c>
    </row>
    <row r="23" spans="1:2">
      <c r="A23" s="4" t="s">
        <v>42</v>
      </c>
      <c r="B23" t="b">
        <v>0</v>
      </c>
    </row>
    <row r="24" spans="1:2">
      <c r="A24" s="4" t="s">
        <v>43</v>
      </c>
      <c r="B24" t="b">
        <v>0</v>
      </c>
    </row>
    <row r="25" spans="1:2">
      <c r="A25" s="4" t="s">
        <v>44</v>
      </c>
      <c r="B25" t="b">
        <v>0</v>
      </c>
    </row>
    <row r="26" spans="1:2">
      <c r="A26" s="4" t="s">
        <v>83</v>
      </c>
      <c r="B26" t="b">
        <v>0</v>
      </c>
    </row>
    <row r="27" spans="1:2">
      <c r="A27" s="4" t="s">
        <v>84</v>
      </c>
      <c r="B27" t="b">
        <v>0</v>
      </c>
    </row>
    <row r="28" spans="1:2">
      <c r="A28" s="4" t="s">
        <v>85</v>
      </c>
      <c r="B28" t="b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D15" sqref="D15"/>
    </sheetView>
  </sheetViews>
  <sheetFormatPr baseColWidth="10" defaultColWidth="8.83203125" defaultRowHeight="14" x14ac:dyDescent="0"/>
  <cols>
    <col min="2" max="2" width="13.33203125" customWidth="1"/>
  </cols>
  <sheetData>
    <row r="1" spans="1:2">
      <c r="A1" t="s">
        <v>67</v>
      </c>
      <c r="B1" t="s">
        <v>68</v>
      </c>
    </row>
    <row r="2" spans="1:2">
      <c r="A2">
        <v>-5</v>
      </c>
      <c r="B2" t="s">
        <v>69</v>
      </c>
    </row>
    <row r="3" spans="1:2">
      <c r="A3">
        <v>-4</v>
      </c>
      <c r="B3" t="s">
        <v>70</v>
      </c>
    </row>
    <row r="4" spans="1:2">
      <c r="A4">
        <v>-3</v>
      </c>
      <c r="B4" t="s">
        <v>71</v>
      </c>
    </row>
    <row r="5" spans="1:2">
      <c r="A5">
        <v>-2</v>
      </c>
      <c r="B5" t="s">
        <v>72</v>
      </c>
    </row>
    <row r="6" spans="1:2">
      <c r="A6">
        <v>-1</v>
      </c>
      <c r="B6" t="s">
        <v>73</v>
      </c>
    </row>
    <row r="7" spans="1:2">
      <c r="A7">
        <v>0</v>
      </c>
      <c r="B7" t="s">
        <v>74</v>
      </c>
    </row>
    <row r="8" spans="1:2">
      <c r="A8">
        <v>1</v>
      </c>
      <c r="B8" t="s">
        <v>75</v>
      </c>
    </row>
    <row r="9" spans="1:2">
      <c r="A9">
        <v>2</v>
      </c>
      <c r="B9" t="s">
        <v>76</v>
      </c>
    </row>
    <row r="10" spans="1:2">
      <c r="A10">
        <v>3</v>
      </c>
      <c r="B10" t="s">
        <v>77</v>
      </c>
    </row>
    <row r="11" spans="1:2">
      <c r="A11">
        <v>4</v>
      </c>
      <c r="B11" t="s">
        <v>78</v>
      </c>
    </row>
    <row r="12" spans="1:2">
      <c r="A12">
        <v>5</v>
      </c>
      <c r="B12" t="s">
        <v>79</v>
      </c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Character Sheet</vt:lpstr>
      <vt:lpstr>Trained Skills</vt:lpstr>
      <vt:lpstr>Abilities</vt:lpstr>
    </vt:vector>
  </TitlesOfParts>
  <Company>St Helens&amp;Knowsley Health Informatics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Robertson</dc:creator>
  <cp:lastModifiedBy>Alex White</cp:lastModifiedBy>
  <dcterms:created xsi:type="dcterms:W3CDTF">2016-03-07T13:31:43Z</dcterms:created>
  <dcterms:modified xsi:type="dcterms:W3CDTF">2016-03-14T18:39:36Z</dcterms:modified>
</cp:coreProperties>
</file>